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fileSharing readOnlyRecommended="1"/>
  <workbookPr date1904="1"/>
  <mc:AlternateContent xmlns:mc="http://schemas.openxmlformats.org/markup-compatibility/2006">
    <mc:Choice Requires="x15">
      <x15ac:absPath xmlns:x15ac="http://schemas.microsoft.com/office/spreadsheetml/2010/11/ac" url="https://kaderinforcadre.sharepoint.com/sites/CNCKDriveR/Shared Documents/Elections sociales/2024/documents for candidates-potential candidates/"/>
    </mc:Choice>
  </mc:AlternateContent>
  <xr:revisionPtr revIDLastSave="1" documentId="8_{33DAAB05-5A32-4FB0-B983-6C638E9D4D2E}" xr6:coauthVersionLast="47" xr6:coauthVersionMax="47" xr10:uidLastSave="{96342BB2-0AE2-4FAD-878B-EE953269D613}"/>
  <bookViews>
    <workbookView xWindow="-120" yWindow="-120" windowWidth="29040" windowHeight="15840" tabRatio="447" xr2:uid="{00000000-000D-0000-FFFF-FFFF00000000}"/>
  </bookViews>
  <sheets>
    <sheet name="Calendar social elections 2024" sheetId="2" r:id="rId1"/>
    <sheet name="Description" sheetId="3" state="hidden" r:id="rId2"/>
  </sheets>
  <definedNames>
    <definedName name="Excel_BuiltIn_Print_Titles_1">#REF!</definedName>
    <definedName name="_xlnm.Print_Area" localSheetId="0">'Calendar social elections 2024'!$A$1:$T$65</definedName>
    <definedName name="_xlnm.Print_Titles" localSheetId="0">'Calendar social elections 2024'!$3:$10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2" l="1"/>
  <c r="D25" i="2"/>
  <c r="K4" i="2"/>
  <c r="F9" i="2"/>
  <c r="D14" i="2"/>
  <c r="D9" i="2"/>
  <c r="CE9" i="2"/>
  <c r="G9" i="2" s="1"/>
  <c r="CD45" i="2"/>
  <c r="CD19" i="2"/>
  <c r="CD43" i="2" s="1"/>
  <c r="CX26" i="2"/>
  <c r="CX25" i="2"/>
  <c r="DB4" i="2"/>
  <c r="DB3" i="2"/>
  <c r="D5" i="2"/>
  <c r="D13" i="2"/>
  <c r="D62" i="2"/>
  <c r="D61" i="2"/>
  <c r="D60" i="2"/>
  <c r="D59" i="2"/>
  <c r="C7" i="2"/>
  <c r="DE13" i="2"/>
  <c r="DE12" i="2"/>
  <c r="DE11" i="2"/>
  <c r="DE10" i="2"/>
  <c r="DE9" i="2"/>
  <c r="DE8" i="2"/>
  <c r="DE7" i="2"/>
  <c r="D55" i="2"/>
  <c r="D54" i="2"/>
  <c r="D53" i="2"/>
  <c r="D51" i="2"/>
  <c r="D50" i="2"/>
  <c r="D49" i="2"/>
  <c r="D48" i="2"/>
  <c r="D47" i="2"/>
  <c r="D45" i="2"/>
  <c r="D43" i="2"/>
  <c r="D42" i="2"/>
  <c r="D41" i="2"/>
  <c r="D40" i="2"/>
  <c r="D39" i="2"/>
  <c r="D38" i="2"/>
  <c r="D37" i="2"/>
  <c r="D36" i="2"/>
  <c r="D35" i="2"/>
  <c r="D34" i="2"/>
  <c r="D33" i="2"/>
  <c r="D32" i="2"/>
  <c r="D31" i="2"/>
  <c r="D30" i="2"/>
  <c r="D29" i="2"/>
  <c r="D27" i="2"/>
  <c r="D23" i="2"/>
  <c r="D22" i="2"/>
  <c r="D21" i="2"/>
  <c r="D19" i="2"/>
  <c r="D17" i="2"/>
  <c r="D16" i="2"/>
  <c r="D15" i="2"/>
  <c r="D12" i="2"/>
  <c r="D11" i="2"/>
  <c r="CT12" i="2"/>
  <c r="CT13" i="2"/>
  <c r="CD24" i="2" l="1"/>
  <c r="CD25" i="2"/>
  <c r="AK25" i="2" s="1"/>
  <c r="V25" i="2" s="1"/>
  <c r="F10" i="2"/>
  <c r="CD13" i="2"/>
  <c r="BO13" i="2" s="1"/>
  <c r="AZ13" i="2" s="1"/>
  <c r="CD11" i="2"/>
  <c r="AK11" i="2" s="1"/>
  <c r="V11" i="2" s="1"/>
  <c r="F11" i="2" s="1"/>
  <c r="CD17" i="2"/>
  <c r="AK17" i="2" s="1"/>
  <c r="V17" i="2" s="1"/>
  <c r="CD14" i="2"/>
  <c r="F14" i="2" s="1"/>
  <c r="CD16" i="2"/>
  <c r="G10" i="2"/>
  <c r="AK19" i="2"/>
  <c r="V19" i="2" s="1"/>
  <c r="F19" i="2" s="1"/>
  <c r="F20" i="2" s="1"/>
  <c r="CD55" i="2"/>
  <c r="AK45" i="2"/>
  <c r="V45" i="2" s="1"/>
  <c r="F45" i="2" s="1"/>
  <c r="F46" i="2" s="1"/>
  <c r="CF9" i="2"/>
  <c r="H9" i="2" s="1"/>
  <c r="H10" i="2" s="1"/>
  <c r="AL9" i="2"/>
  <c r="W9" i="2" s="1"/>
  <c r="AK9" i="2"/>
  <c r="V9" i="2" s="1"/>
  <c r="AK13" i="2"/>
  <c r="V13" i="2" s="1"/>
  <c r="F13" i="2" s="1"/>
  <c r="AK16" i="2"/>
  <c r="V16" i="2" s="1"/>
  <c r="CE19" i="2"/>
  <c r="CE35" i="2" s="1"/>
  <c r="CE45" i="2"/>
  <c r="CE51" i="2" s="1"/>
  <c r="BO9" i="2"/>
  <c r="AZ9" i="2" s="1"/>
  <c r="BO11" i="2"/>
  <c r="AZ11" i="2" s="1"/>
  <c r="BO16" i="2"/>
  <c r="AZ16" i="2" s="1"/>
  <c r="BO19" i="2"/>
  <c r="AZ19" i="2" s="1"/>
  <c r="BO45" i="2"/>
  <c r="AZ45" i="2" s="1"/>
  <c r="BP9" i="2"/>
  <c r="BA9" i="2" s="1"/>
  <c r="CE53" i="2"/>
  <c r="CD21" i="2"/>
  <c r="CD22" i="2"/>
  <c r="CD23" i="2"/>
  <c r="CD27" i="2"/>
  <c r="CD29" i="2"/>
  <c r="CD30" i="2"/>
  <c r="CD31" i="2"/>
  <c r="CD32" i="2"/>
  <c r="CD33" i="2"/>
  <c r="CD34" i="2"/>
  <c r="CD35" i="2"/>
  <c r="CD36" i="2"/>
  <c r="CD37" i="2"/>
  <c r="CD38" i="2"/>
  <c r="CD39" i="2"/>
  <c r="CD40" i="2"/>
  <c r="CD41" i="2"/>
  <c r="CD42" i="2"/>
  <c r="CD47" i="2"/>
  <c r="CD48" i="2"/>
  <c r="CD49" i="2"/>
  <c r="CD51" i="2"/>
  <c r="CD53" i="2"/>
  <c r="CD54" i="2"/>
  <c r="CE31" i="2" l="1"/>
  <c r="BO25" i="2"/>
  <c r="AZ25" i="2" s="1"/>
  <c r="F25" i="2" s="1"/>
  <c r="CE22" i="2"/>
  <c r="CE38" i="2"/>
  <c r="CE34" i="2"/>
  <c r="CE43" i="2"/>
  <c r="CE25" i="2"/>
  <c r="CE24" i="2"/>
  <c r="CE42" i="2"/>
  <c r="CE27" i="2"/>
  <c r="CE21" i="2"/>
  <c r="CE39" i="2"/>
  <c r="CE49" i="2"/>
  <c r="AL49" i="2" s="1"/>
  <c r="W49" i="2" s="1"/>
  <c r="CE48" i="2"/>
  <c r="AL48" i="2" s="1"/>
  <c r="W48" i="2" s="1"/>
  <c r="G48" i="2" s="1"/>
  <c r="CE54" i="2"/>
  <c r="AL54" i="2" s="1"/>
  <c r="W54" i="2" s="1"/>
  <c r="CE47" i="2"/>
  <c r="BP47" i="2" s="1"/>
  <c r="BA47" i="2" s="1"/>
  <c r="CE30" i="2"/>
  <c r="AL30" i="2" s="1"/>
  <c r="W30" i="2" s="1"/>
  <c r="G30" i="2" s="1"/>
  <c r="CE32" i="2"/>
  <c r="BP32" i="2" s="1"/>
  <c r="BA32" i="2" s="1"/>
  <c r="CE36" i="2"/>
  <c r="BP36" i="2" s="1"/>
  <c r="BA36" i="2" s="1"/>
  <c r="CE40" i="2"/>
  <c r="CE29" i="2"/>
  <c r="CE23" i="2"/>
  <c r="CE33" i="2"/>
  <c r="BP33" i="2" s="1"/>
  <c r="BA33" i="2" s="1"/>
  <c r="CE37" i="2"/>
  <c r="CE41" i="2"/>
  <c r="AL41" i="2" s="1"/>
  <c r="W41" i="2" s="1"/>
  <c r="G41" i="2" s="1"/>
  <c r="F16" i="2"/>
  <c r="BO17" i="2"/>
  <c r="AZ17" i="2" s="1"/>
  <c r="F17" i="2" s="1"/>
  <c r="AK14" i="2"/>
  <c r="V14" i="2" s="1"/>
  <c r="AK54" i="2"/>
  <c r="V54" i="2" s="1"/>
  <c r="BO54" i="2"/>
  <c r="AZ54" i="2" s="1"/>
  <c r="AK53" i="2"/>
  <c r="V53" i="2" s="1"/>
  <c r="BO53" i="2"/>
  <c r="AZ53" i="2" s="1"/>
  <c r="F53" i="2" s="1"/>
  <c r="AK51" i="2"/>
  <c r="V51" i="2" s="1"/>
  <c r="F51" i="2" s="1"/>
  <c r="BO51" i="2"/>
  <c r="AZ51" i="2" s="1"/>
  <c r="AK49" i="2"/>
  <c r="V49" i="2" s="1"/>
  <c r="BO49" i="2"/>
  <c r="AZ49" i="2" s="1"/>
  <c r="AK48" i="2"/>
  <c r="V48" i="2" s="1"/>
  <c r="F48" i="2" s="1"/>
  <c r="BO48" i="2"/>
  <c r="AZ48" i="2" s="1"/>
  <c r="AK47" i="2"/>
  <c r="V47" i="2" s="1"/>
  <c r="F47" i="2" s="1"/>
  <c r="BO47" i="2"/>
  <c r="AZ47" i="2" s="1"/>
  <c r="AK42" i="2"/>
  <c r="V42" i="2" s="1"/>
  <c r="F42" i="2" s="1"/>
  <c r="BO42" i="2"/>
  <c r="AZ42" i="2" s="1"/>
  <c r="AK41" i="2"/>
  <c r="V41" i="2" s="1"/>
  <c r="F41" i="2" s="1"/>
  <c r="BO41" i="2"/>
  <c r="AZ41" i="2" s="1"/>
  <c r="AK40" i="2"/>
  <c r="V40" i="2" s="1"/>
  <c r="BO40" i="2"/>
  <c r="AZ40" i="2" s="1"/>
  <c r="F40" i="2" s="1"/>
  <c r="AK39" i="2"/>
  <c r="V39" i="2" s="1"/>
  <c r="F39" i="2" s="1"/>
  <c r="BO39" i="2"/>
  <c r="AZ39" i="2" s="1"/>
  <c r="AK38" i="2"/>
  <c r="V38" i="2" s="1"/>
  <c r="BO38" i="2"/>
  <c r="AZ38" i="2" s="1"/>
  <c r="AK37" i="2"/>
  <c r="V37" i="2" s="1"/>
  <c r="F37" i="2" s="1"/>
  <c r="BO37" i="2"/>
  <c r="AZ37" i="2" s="1"/>
  <c r="AK36" i="2"/>
  <c r="V36" i="2" s="1"/>
  <c r="F36" i="2" s="1"/>
  <c r="BO36" i="2"/>
  <c r="AZ36" i="2" s="1"/>
  <c r="AK35" i="2"/>
  <c r="V35" i="2" s="1"/>
  <c r="F35" i="2" s="1"/>
  <c r="BO35" i="2"/>
  <c r="AZ35" i="2" s="1"/>
  <c r="AK34" i="2"/>
  <c r="V34" i="2" s="1"/>
  <c r="F34" i="2" s="1"/>
  <c r="BO34" i="2"/>
  <c r="AZ34" i="2" s="1"/>
  <c r="AK33" i="2"/>
  <c r="V33" i="2" s="1"/>
  <c r="F33" i="2" s="1"/>
  <c r="BO33" i="2"/>
  <c r="AZ33" i="2" s="1"/>
  <c r="AK32" i="2"/>
  <c r="V32" i="2" s="1"/>
  <c r="F32" i="2" s="1"/>
  <c r="BO32" i="2"/>
  <c r="AZ32" i="2" s="1"/>
  <c r="AK31" i="2"/>
  <c r="V31" i="2" s="1"/>
  <c r="F31" i="2" s="1"/>
  <c r="BO31" i="2"/>
  <c r="AZ31" i="2" s="1"/>
  <c r="AK30" i="2"/>
  <c r="V30" i="2" s="1"/>
  <c r="F30" i="2" s="1"/>
  <c r="BO30" i="2"/>
  <c r="AZ30" i="2" s="1"/>
  <c r="AK29" i="2"/>
  <c r="V29" i="2" s="1"/>
  <c r="F29" i="2" s="1"/>
  <c r="BO29" i="2"/>
  <c r="AZ29" i="2" s="1"/>
  <c r="AK27" i="2"/>
  <c r="V27" i="2" s="1"/>
  <c r="F27" i="2" s="1"/>
  <c r="F28" i="2" s="1"/>
  <c r="BO27" i="2"/>
  <c r="AZ27" i="2" s="1"/>
  <c r="AK24" i="2"/>
  <c r="V24" i="2" s="1"/>
  <c r="F24" i="2" s="1"/>
  <c r="F26" i="2" s="1"/>
  <c r="BO24" i="2"/>
  <c r="AZ24" i="2" s="1"/>
  <c r="AK23" i="2"/>
  <c r="V23" i="2" s="1"/>
  <c r="BO23" i="2"/>
  <c r="AZ23" i="2" s="1"/>
  <c r="AK22" i="2"/>
  <c r="V22" i="2" s="1"/>
  <c r="F22" i="2" s="1"/>
  <c r="BO22" i="2"/>
  <c r="AZ22" i="2" s="1"/>
  <c r="AK21" i="2"/>
  <c r="V21" i="2" s="1"/>
  <c r="F21" i="2" s="1"/>
  <c r="BO21" i="2"/>
  <c r="AZ21" i="2" s="1"/>
  <c r="AL53" i="2"/>
  <c r="W53" i="2" s="1"/>
  <c r="BP53" i="2"/>
  <c r="BA53" i="2" s="1"/>
  <c r="G53" i="2" s="1"/>
  <c r="AL51" i="2"/>
  <c r="W51" i="2" s="1"/>
  <c r="G51" i="2" s="1"/>
  <c r="BP51" i="2"/>
  <c r="BA51" i="2" s="1"/>
  <c r="BP48" i="2"/>
  <c r="BA48" i="2" s="1"/>
  <c r="AL31" i="2"/>
  <c r="W31" i="2" s="1"/>
  <c r="G31" i="2" s="1"/>
  <c r="BP31" i="2"/>
  <c r="BA31" i="2" s="1"/>
  <c r="AL29" i="2"/>
  <c r="W29" i="2" s="1"/>
  <c r="G29" i="2" s="1"/>
  <c r="BP29" i="2"/>
  <c r="BA29" i="2" s="1"/>
  <c r="AL27" i="2"/>
  <c r="W27" i="2" s="1"/>
  <c r="G27" i="2" s="1"/>
  <c r="G28" i="2" s="1"/>
  <c r="BP27" i="2"/>
  <c r="BA27" i="2" s="1"/>
  <c r="AL24" i="2"/>
  <c r="W24" i="2" s="1"/>
  <c r="G24" i="2" s="1"/>
  <c r="G26" i="2" s="1"/>
  <c r="BP24" i="2"/>
  <c r="BA24" i="2" s="1"/>
  <c r="AL23" i="2"/>
  <c r="W23" i="2" s="1"/>
  <c r="BP23" i="2"/>
  <c r="BA23" i="2" s="1"/>
  <c r="AL22" i="2"/>
  <c r="W22" i="2" s="1"/>
  <c r="G22" i="2" s="1"/>
  <c r="BP22" i="2"/>
  <c r="BA22" i="2" s="1"/>
  <c r="AL21" i="2"/>
  <c r="W21" i="2" s="1"/>
  <c r="G21" i="2" s="1"/>
  <c r="BP21" i="2"/>
  <c r="BA21" i="2" s="1"/>
  <c r="AL33" i="2"/>
  <c r="W33" i="2" s="1"/>
  <c r="G33" i="2" s="1"/>
  <c r="AL34" i="2"/>
  <c r="W34" i="2" s="1"/>
  <c r="G34" i="2" s="1"/>
  <c r="BP34" i="2"/>
  <c r="BA34" i="2" s="1"/>
  <c r="AL35" i="2"/>
  <c r="W35" i="2" s="1"/>
  <c r="G35" i="2" s="1"/>
  <c r="BP35" i="2"/>
  <c r="BA35" i="2" s="1"/>
  <c r="AL36" i="2"/>
  <c r="W36" i="2" s="1"/>
  <c r="G36" i="2" s="1"/>
  <c r="AL37" i="2"/>
  <c r="W37" i="2" s="1"/>
  <c r="G37" i="2" s="1"/>
  <c r="BP37" i="2"/>
  <c r="BA37" i="2" s="1"/>
  <c r="AL38" i="2"/>
  <c r="W38" i="2" s="1"/>
  <c r="BP38" i="2"/>
  <c r="BA38" i="2" s="1"/>
  <c r="AL39" i="2"/>
  <c r="W39" i="2" s="1"/>
  <c r="G39" i="2" s="1"/>
  <c r="BP39" i="2"/>
  <c r="BA39" i="2" s="1"/>
  <c r="AL40" i="2"/>
  <c r="W40" i="2" s="1"/>
  <c r="BP40" i="2"/>
  <c r="BA40" i="2" s="1"/>
  <c r="G40" i="2" s="1"/>
  <c r="AL42" i="2"/>
  <c r="W42" i="2" s="1"/>
  <c r="G42" i="2" s="1"/>
  <c r="BP42" i="2"/>
  <c r="BA42" i="2" s="1"/>
  <c r="AL43" i="2"/>
  <c r="W43" i="2" s="1"/>
  <c r="G43" i="2" s="1"/>
  <c r="BP43" i="2"/>
  <c r="BA43" i="2" s="1"/>
  <c r="CE55" i="2"/>
  <c r="AL45" i="2"/>
  <c r="W45" i="2" s="1"/>
  <c r="G45" i="2" s="1"/>
  <c r="G46" i="2" s="1"/>
  <c r="BP45" i="2"/>
  <c r="BA45" i="2" s="1"/>
  <c r="AL19" i="2"/>
  <c r="W19" i="2" s="1"/>
  <c r="G19" i="2" s="1"/>
  <c r="G20" i="2" s="1"/>
  <c r="BP19" i="2"/>
  <c r="BA19" i="2" s="1"/>
  <c r="CE17" i="2"/>
  <c r="CE16" i="2"/>
  <c r="CE14" i="2"/>
  <c r="G14" i="2" s="1"/>
  <c r="CE13" i="2"/>
  <c r="CE11" i="2"/>
  <c r="CG9" i="2"/>
  <c r="I9" i="2" s="1"/>
  <c r="I10" i="2" s="1"/>
  <c r="AM9" i="2"/>
  <c r="X9" i="2" s="1"/>
  <c r="BQ9" i="2"/>
  <c r="BB9" i="2" s="1"/>
  <c r="CF45" i="2"/>
  <c r="CF19" i="2"/>
  <c r="AK55" i="2"/>
  <c r="V55" i="2" s="1"/>
  <c r="BO55" i="2"/>
  <c r="AZ55" i="2" s="1"/>
  <c r="F55" i="2" s="1"/>
  <c r="AK43" i="2"/>
  <c r="V43" i="2" s="1"/>
  <c r="F43" i="2" s="1"/>
  <c r="BO43" i="2"/>
  <c r="AZ43" i="2" s="1"/>
  <c r="BP49" i="2" l="1"/>
  <c r="BA49" i="2" s="1"/>
  <c r="BP41" i="2"/>
  <c r="BA41" i="2" s="1"/>
  <c r="CF43" i="2"/>
  <c r="CF25" i="2"/>
  <c r="CF24" i="2"/>
  <c r="AL25" i="2"/>
  <c r="W25" i="2" s="1"/>
  <c r="BP25" i="2"/>
  <c r="BA25" i="2" s="1"/>
  <c r="G25" i="2" s="1"/>
  <c r="BP54" i="2"/>
  <c r="BA54" i="2" s="1"/>
  <c r="AL32" i="2"/>
  <c r="W32" i="2" s="1"/>
  <c r="G32" i="2" s="1"/>
  <c r="BP30" i="2"/>
  <c r="BA30" i="2" s="1"/>
  <c r="AL47" i="2"/>
  <c r="W47" i="2" s="1"/>
  <c r="G47" i="2" s="1"/>
  <c r="G23" i="2"/>
  <c r="G54" i="2"/>
  <c r="F38" i="2"/>
  <c r="F54" i="2"/>
  <c r="G38" i="2"/>
  <c r="G49" i="2"/>
  <c r="F23" i="2"/>
  <c r="F49" i="2"/>
  <c r="AM19" i="2"/>
  <c r="X19" i="2" s="1"/>
  <c r="H19" i="2" s="1"/>
  <c r="H20" i="2" s="1"/>
  <c r="BQ19" i="2"/>
  <c r="BB19" i="2" s="1"/>
  <c r="CF17" i="2"/>
  <c r="CF16" i="2"/>
  <c r="CF14" i="2"/>
  <c r="H14" i="2" s="1"/>
  <c r="CF13" i="2"/>
  <c r="CF11" i="2"/>
  <c r="CF42" i="2"/>
  <c r="CF41" i="2"/>
  <c r="CF40" i="2"/>
  <c r="CF39" i="2"/>
  <c r="CF38" i="2"/>
  <c r="CF37" i="2"/>
  <c r="CF36" i="2"/>
  <c r="CF35" i="2"/>
  <c r="CF34" i="2"/>
  <c r="CF33" i="2"/>
  <c r="CF32" i="2"/>
  <c r="CF21" i="2"/>
  <c r="CF22" i="2"/>
  <c r="CF23" i="2"/>
  <c r="CF27" i="2"/>
  <c r="CF29" i="2"/>
  <c r="CF30" i="2"/>
  <c r="CF31" i="2"/>
  <c r="CF55" i="2"/>
  <c r="AM45" i="2"/>
  <c r="X45" i="2" s="1"/>
  <c r="H45" i="2" s="1"/>
  <c r="H46" i="2" s="1"/>
  <c r="BQ45" i="2"/>
  <c r="BB45" i="2" s="1"/>
  <c r="CF47" i="2"/>
  <c r="CF48" i="2"/>
  <c r="CF49" i="2"/>
  <c r="CF51" i="2"/>
  <c r="CF53" i="2"/>
  <c r="CF54" i="2"/>
  <c r="CH9" i="2"/>
  <c r="J9" i="2" s="1"/>
  <c r="J10" i="2" s="1"/>
  <c r="AN9" i="2"/>
  <c r="Y9" i="2" s="1"/>
  <c r="BR9" i="2"/>
  <c r="BC9" i="2" s="1"/>
  <c r="CG45" i="2"/>
  <c r="CG19" i="2"/>
  <c r="AL11" i="2"/>
  <c r="W11" i="2" s="1"/>
  <c r="G11" i="2" s="1"/>
  <c r="BP11" i="2"/>
  <c r="BA11" i="2" s="1"/>
  <c r="AL13" i="2"/>
  <c r="W13" i="2" s="1"/>
  <c r="G13" i="2" s="1"/>
  <c r="BP13" i="2"/>
  <c r="BA13" i="2" s="1"/>
  <c r="AL14" i="2"/>
  <c r="W14" i="2" s="1"/>
  <c r="BP14" i="2"/>
  <c r="BA14" i="2" s="1"/>
  <c r="AL16" i="2"/>
  <c r="W16" i="2" s="1"/>
  <c r="BP16" i="2"/>
  <c r="BA16" i="2" s="1"/>
  <c r="AL17" i="2"/>
  <c r="W17" i="2" s="1"/>
  <c r="BP17" i="2"/>
  <c r="BA17" i="2" s="1"/>
  <c r="G17" i="2" s="1"/>
  <c r="AL55" i="2"/>
  <c r="W55" i="2" s="1"/>
  <c r="BP55" i="2"/>
  <c r="BA55" i="2" s="1"/>
  <c r="G55" i="2" s="1"/>
  <c r="CG43" i="2" l="1"/>
  <c r="CG25" i="2"/>
  <c r="CG24" i="2"/>
  <c r="AM25" i="2"/>
  <c r="X25" i="2" s="1"/>
  <c r="BQ25" i="2"/>
  <c r="BB25" i="2" s="1"/>
  <c r="H25" i="2" s="1"/>
  <c r="G16" i="2"/>
  <c r="AN19" i="2"/>
  <c r="Y19" i="2" s="1"/>
  <c r="I19" i="2" s="1"/>
  <c r="I20" i="2" s="1"/>
  <c r="BR19" i="2"/>
  <c r="BC19" i="2" s="1"/>
  <c r="CG17" i="2"/>
  <c r="CG16" i="2"/>
  <c r="CG14" i="2"/>
  <c r="I14" i="2" s="1"/>
  <c r="CG13" i="2"/>
  <c r="CG11" i="2"/>
  <c r="CG42" i="2"/>
  <c r="CG41" i="2"/>
  <c r="CG40" i="2"/>
  <c r="CG39" i="2"/>
  <c r="CG38" i="2"/>
  <c r="CG37" i="2"/>
  <c r="CG36" i="2"/>
  <c r="CG35" i="2"/>
  <c r="CG34" i="2"/>
  <c r="CG33" i="2"/>
  <c r="CG32" i="2"/>
  <c r="CG21" i="2"/>
  <c r="CG22" i="2"/>
  <c r="CG23" i="2"/>
  <c r="CG27" i="2"/>
  <c r="CG29" i="2"/>
  <c r="CG30" i="2"/>
  <c r="CG31" i="2"/>
  <c r="CG55" i="2"/>
  <c r="AN45" i="2"/>
  <c r="Y45" i="2" s="1"/>
  <c r="I45" i="2" s="1"/>
  <c r="I46" i="2" s="1"/>
  <c r="BR45" i="2"/>
  <c r="BC45" i="2" s="1"/>
  <c r="CG47" i="2"/>
  <c r="CG48" i="2"/>
  <c r="CG49" i="2"/>
  <c r="CG51" i="2"/>
  <c r="CG53" i="2"/>
  <c r="CG54" i="2"/>
  <c r="CI9" i="2"/>
  <c r="K9" i="2" s="1"/>
  <c r="K10" i="2" s="1"/>
  <c r="AO9" i="2"/>
  <c r="Z9" i="2" s="1"/>
  <c r="BS9" i="2"/>
  <c r="BD9" i="2" s="1"/>
  <c r="CH45" i="2"/>
  <c r="CH19" i="2"/>
  <c r="AM54" i="2"/>
  <c r="X54" i="2" s="1"/>
  <c r="BQ54" i="2"/>
  <c r="BB54" i="2" s="1"/>
  <c r="AM53" i="2"/>
  <c r="X53" i="2" s="1"/>
  <c r="BQ53" i="2"/>
  <c r="BB53" i="2" s="1"/>
  <c r="H53" i="2" s="1"/>
  <c r="AM51" i="2"/>
  <c r="X51" i="2" s="1"/>
  <c r="H51" i="2" s="1"/>
  <c r="BQ51" i="2"/>
  <c r="BB51" i="2" s="1"/>
  <c r="AM49" i="2"/>
  <c r="X49" i="2" s="1"/>
  <c r="BQ49" i="2"/>
  <c r="BB49" i="2" s="1"/>
  <c r="AM48" i="2"/>
  <c r="X48" i="2" s="1"/>
  <c r="H48" i="2" s="1"/>
  <c r="BQ48" i="2"/>
  <c r="BB48" i="2" s="1"/>
  <c r="AM47" i="2"/>
  <c r="X47" i="2" s="1"/>
  <c r="H47" i="2" s="1"/>
  <c r="BQ47" i="2"/>
  <c r="BB47" i="2" s="1"/>
  <c r="AM55" i="2"/>
  <c r="X55" i="2" s="1"/>
  <c r="BQ55" i="2"/>
  <c r="BB55" i="2" s="1"/>
  <c r="H55" i="2" s="1"/>
  <c r="AM31" i="2"/>
  <c r="X31" i="2" s="1"/>
  <c r="H31" i="2" s="1"/>
  <c r="BQ31" i="2"/>
  <c r="BB31" i="2" s="1"/>
  <c r="AM30" i="2"/>
  <c r="X30" i="2" s="1"/>
  <c r="H30" i="2" s="1"/>
  <c r="BQ30" i="2"/>
  <c r="BB30" i="2" s="1"/>
  <c r="AM29" i="2"/>
  <c r="X29" i="2" s="1"/>
  <c r="H29" i="2" s="1"/>
  <c r="BQ29" i="2"/>
  <c r="BB29" i="2" s="1"/>
  <c r="AM27" i="2"/>
  <c r="X27" i="2" s="1"/>
  <c r="H27" i="2" s="1"/>
  <c r="H28" i="2" s="1"/>
  <c r="BQ27" i="2"/>
  <c r="BB27" i="2" s="1"/>
  <c r="AM24" i="2"/>
  <c r="X24" i="2" s="1"/>
  <c r="H24" i="2" s="1"/>
  <c r="H26" i="2" s="1"/>
  <c r="BQ24" i="2"/>
  <c r="BB24" i="2" s="1"/>
  <c r="AM23" i="2"/>
  <c r="X23" i="2" s="1"/>
  <c r="BQ23" i="2"/>
  <c r="BB23" i="2" s="1"/>
  <c r="AM22" i="2"/>
  <c r="X22" i="2" s="1"/>
  <c r="H22" i="2" s="1"/>
  <c r="BQ22" i="2"/>
  <c r="BB22" i="2" s="1"/>
  <c r="AM21" i="2"/>
  <c r="X21" i="2" s="1"/>
  <c r="H21" i="2" s="1"/>
  <c r="BQ21" i="2"/>
  <c r="BB21" i="2" s="1"/>
  <c r="AM32" i="2"/>
  <c r="X32" i="2" s="1"/>
  <c r="H32" i="2" s="1"/>
  <c r="BQ32" i="2"/>
  <c r="BB32" i="2" s="1"/>
  <c r="AM33" i="2"/>
  <c r="X33" i="2" s="1"/>
  <c r="H33" i="2" s="1"/>
  <c r="BQ33" i="2"/>
  <c r="BB33" i="2" s="1"/>
  <c r="AM34" i="2"/>
  <c r="X34" i="2" s="1"/>
  <c r="H34" i="2" s="1"/>
  <c r="BQ34" i="2"/>
  <c r="BB34" i="2" s="1"/>
  <c r="AM35" i="2"/>
  <c r="X35" i="2" s="1"/>
  <c r="H35" i="2" s="1"/>
  <c r="BQ35" i="2"/>
  <c r="BB35" i="2" s="1"/>
  <c r="AM36" i="2"/>
  <c r="X36" i="2" s="1"/>
  <c r="H36" i="2" s="1"/>
  <c r="BQ36" i="2"/>
  <c r="BB36" i="2" s="1"/>
  <c r="AM37" i="2"/>
  <c r="X37" i="2" s="1"/>
  <c r="H37" i="2" s="1"/>
  <c r="BQ37" i="2"/>
  <c r="BB37" i="2" s="1"/>
  <c r="AM38" i="2"/>
  <c r="X38" i="2" s="1"/>
  <c r="BQ38" i="2"/>
  <c r="BB38" i="2" s="1"/>
  <c r="AM39" i="2"/>
  <c r="X39" i="2" s="1"/>
  <c r="H39" i="2" s="1"/>
  <c r="BQ39" i="2"/>
  <c r="BB39" i="2" s="1"/>
  <c r="AM40" i="2"/>
  <c r="X40" i="2" s="1"/>
  <c r="BQ40" i="2"/>
  <c r="BB40" i="2" s="1"/>
  <c r="H40" i="2" s="1"/>
  <c r="AM41" i="2"/>
  <c r="X41" i="2" s="1"/>
  <c r="H41" i="2" s="1"/>
  <c r="BQ41" i="2"/>
  <c r="BB41" i="2" s="1"/>
  <c r="AM42" i="2"/>
  <c r="X42" i="2" s="1"/>
  <c r="H42" i="2" s="1"/>
  <c r="BQ42" i="2"/>
  <c r="BB42" i="2" s="1"/>
  <c r="AM43" i="2"/>
  <c r="X43" i="2" s="1"/>
  <c r="H43" i="2" s="1"/>
  <c r="BQ43" i="2"/>
  <c r="BB43" i="2" s="1"/>
  <c r="AM11" i="2"/>
  <c r="X11" i="2" s="1"/>
  <c r="H11" i="2" s="1"/>
  <c r="BQ11" i="2"/>
  <c r="BB11" i="2" s="1"/>
  <c r="AM13" i="2"/>
  <c r="X13" i="2" s="1"/>
  <c r="H13" i="2" s="1"/>
  <c r="BQ13" i="2"/>
  <c r="BB13" i="2" s="1"/>
  <c r="AM14" i="2"/>
  <c r="X14" i="2" s="1"/>
  <c r="BQ14" i="2"/>
  <c r="BB14" i="2" s="1"/>
  <c r="AM16" i="2"/>
  <c r="X16" i="2" s="1"/>
  <c r="BQ16" i="2"/>
  <c r="BB16" i="2" s="1"/>
  <c r="AM17" i="2"/>
  <c r="X17" i="2" s="1"/>
  <c r="BQ17" i="2"/>
  <c r="BB17" i="2" s="1"/>
  <c r="H17" i="2" s="1"/>
  <c r="CH43" i="2" l="1"/>
  <c r="CH24" i="2"/>
  <c r="CH25" i="2"/>
  <c r="AN25" i="2"/>
  <c r="Y25" i="2" s="1"/>
  <c r="BR25" i="2"/>
  <c r="BC25" i="2" s="1"/>
  <c r="I25" i="2" s="1"/>
  <c r="H38" i="2"/>
  <c r="H54" i="2"/>
  <c r="H16" i="2"/>
  <c r="H23" i="2"/>
  <c r="H49" i="2"/>
  <c r="AO19" i="2"/>
  <c r="Z19" i="2" s="1"/>
  <c r="J19" i="2" s="1"/>
  <c r="J20" i="2" s="1"/>
  <c r="BS19" i="2"/>
  <c r="BD19" i="2" s="1"/>
  <c r="CH17" i="2"/>
  <c r="CH16" i="2"/>
  <c r="CH14" i="2"/>
  <c r="J14" i="2" s="1"/>
  <c r="CH13" i="2"/>
  <c r="CH11" i="2"/>
  <c r="CH42" i="2"/>
  <c r="CH41" i="2"/>
  <c r="CH40" i="2"/>
  <c r="CH39" i="2"/>
  <c r="CH38" i="2"/>
  <c r="CH37" i="2"/>
  <c r="CH36" i="2"/>
  <c r="CH35" i="2"/>
  <c r="CH34" i="2"/>
  <c r="CH33" i="2"/>
  <c r="CH32" i="2"/>
  <c r="CH21" i="2"/>
  <c r="CH22" i="2"/>
  <c r="CH23" i="2"/>
  <c r="CH27" i="2"/>
  <c r="CH29" i="2"/>
  <c r="CH30" i="2"/>
  <c r="CH31" i="2"/>
  <c r="CH55" i="2"/>
  <c r="AO45" i="2"/>
  <c r="Z45" i="2" s="1"/>
  <c r="J45" i="2" s="1"/>
  <c r="J46" i="2" s="1"/>
  <c r="BS45" i="2"/>
  <c r="BD45" i="2" s="1"/>
  <c r="CH47" i="2"/>
  <c r="CH48" i="2"/>
  <c r="CH49" i="2"/>
  <c r="CH51" i="2"/>
  <c r="CH53" i="2"/>
  <c r="CH54" i="2"/>
  <c r="CJ9" i="2"/>
  <c r="L9" i="2" s="1"/>
  <c r="L10" i="2" s="1"/>
  <c r="AP9" i="2"/>
  <c r="AA9" i="2" s="1"/>
  <c r="BT9" i="2"/>
  <c r="BE9" i="2" s="1"/>
  <c r="CI45" i="2"/>
  <c r="CI19" i="2"/>
  <c r="AN54" i="2"/>
  <c r="Y54" i="2" s="1"/>
  <c r="BR54" i="2"/>
  <c r="BC54" i="2" s="1"/>
  <c r="AN53" i="2"/>
  <c r="Y53" i="2" s="1"/>
  <c r="BR53" i="2"/>
  <c r="BC53" i="2" s="1"/>
  <c r="I53" i="2" s="1"/>
  <c r="AN51" i="2"/>
  <c r="Y51" i="2" s="1"/>
  <c r="I51" i="2" s="1"/>
  <c r="BR51" i="2"/>
  <c r="BC51" i="2" s="1"/>
  <c r="AN49" i="2"/>
  <c r="Y49" i="2" s="1"/>
  <c r="BR49" i="2"/>
  <c r="BC49" i="2" s="1"/>
  <c r="AN48" i="2"/>
  <c r="Y48" i="2" s="1"/>
  <c r="I48" i="2" s="1"/>
  <c r="BR48" i="2"/>
  <c r="BC48" i="2" s="1"/>
  <c r="AN47" i="2"/>
  <c r="Y47" i="2" s="1"/>
  <c r="I47" i="2" s="1"/>
  <c r="BR47" i="2"/>
  <c r="BC47" i="2" s="1"/>
  <c r="AN55" i="2"/>
  <c r="Y55" i="2" s="1"/>
  <c r="BR55" i="2"/>
  <c r="BC55" i="2" s="1"/>
  <c r="I55" i="2" s="1"/>
  <c r="AN31" i="2"/>
  <c r="Y31" i="2" s="1"/>
  <c r="I31" i="2" s="1"/>
  <c r="BR31" i="2"/>
  <c r="BC31" i="2" s="1"/>
  <c r="AN30" i="2"/>
  <c r="Y30" i="2" s="1"/>
  <c r="I30" i="2" s="1"/>
  <c r="BR30" i="2"/>
  <c r="BC30" i="2" s="1"/>
  <c r="AN29" i="2"/>
  <c r="Y29" i="2" s="1"/>
  <c r="I29" i="2" s="1"/>
  <c r="BR29" i="2"/>
  <c r="BC29" i="2" s="1"/>
  <c r="AN27" i="2"/>
  <c r="Y27" i="2" s="1"/>
  <c r="I27" i="2" s="1"/>
  <c r="I28" i="2" s="1"/>
  <c r="BR27" i="2"/>
  <c r="BC27" i="2" s="1"/>
  <c r="AN24" i="2"/>
  <c r="Y24" i="2" s="1"/>
  <c r="I24" i="2" s="1"/>
  <c r="I26" i="2" s="1"/>
  <c r="BR24" i="2"/>
  <c r="BC24" i="2" s="1"/>
  <c r="AN23" i="2"/>
  <c r="Y23" i="2" s="1"/>
  <c r="BR23" i="2"/>
  <c r="BC23" i="2" s="1"/>
  <c r="AN22" i="2"/>
  <c r="Y22" i="2" s="1"/>
  <c r="I22" i="2" s="1"/>
  <c r="BR22" i="2"/>
  <c r="BC22" i="2" s="1"/>
  <c r="AN21" i="2"/>
  <c r="Y21" i="2" s="1"/>
  <c r="I21" i="2" s="1"/>
  <c r="BR21" i="2"/>
  <c r="BC21" i="2" s="1"/>
  <c r="AN32" i="2"/>
  <c r="Y32" i="2" s="1"/>
  <c r="I32" i="2" s="1"/>
  <c r="BR32" i="2"/>
  <c r="BC32" i="2" s="1"/>
  <c r="AN33" i="2"/>
  <c r="Y33" i="2" s="1"/>
  <c r="I33" i="2" s="1"/>
  <c r="BR33" i="2"/>
  <c r="BC33" i="2" s="1"/>
  <c r="AN34" i="2"/>
  <c r="Y34" i="2" s="1"/>
  <c r="I34" i="2" s="1"/>
  <c r="BR34" i="2"/>
  <c r="BC34" i="2" s="1"/>
  <c r="AN35" i="2"/>
  <c r="Y35" i="2" s="1"/>
  <c r="I35" i="2" s="1"/>
  <c r="BR35" i="2"/>
  <c r="BC35" i="2" s="1"/>
  <c r="AN36" i="2"/>
  <c r="Y36" i="2" s="1"/>
  <c r="I36" i="2" s="1"/>
  <c r="BR36" i="2"/>
  <c r="BC36" i="2" s="1"/>
  <c r="AN37" i="2"/>
  <c r="Y37" i="2" s="1"/>
  <c r="I37" i="2" s="1"/>
  <c r="BR37" i="2"/>
  <c r="BC37" i="2" s="1"/>
  <c r="AN38" i="2"/>
  <c r="Y38" i="2" s="1"/>
  <c r="BR38" i="2"/>
  <c r="BC38" i="2" s="1"/>
  <c r="AN39" i="2"/>
  <c r="Y39" i="2" s="1"/>
  <c r="I39" i="2" s="1"/>
  <c r="BR39" i="2"/>
  <c r="BC39" i="2" s="1"/>
  <c r="AN40" i="2"/>
  <c r="Y40" i="2" s="1"/>
  <c r="BR40" i="2"/>
  <c r="BC40" i="2" s="1"/>
  <c r="I40" i="2" s="1"/>
  <c r="AN41" i="2"/>
  <c r="Y41" i="2" s="1"/>
  <c r="I41" i="2" s="1"/>
  <c r="BR41" i="2"/>
  <c r="BC41" i="2" s="1"/>
  <c r="AN42" i="2"/>
  <c r="Y42" i="2" s="1"/>
  <c r="I42" i="2" s="1"/>
  <c r="BR42" i="2"/>
  <c r="BC42" i="2" s="1"/>
  <c r="AN43" i="2"/>
  <c r="Y43" i="2" s="1"/>
  <c r="I43" i="2" s="1"/>
  <c r="BR43" i="2"/>
  <c r="BC43" i="2" s="1"/>
  <c r="AN11" i="2"/>
  <c r="Y11" i="2" s="1"/>
  <c r="I11" i="2" s="1"/>
  <c r="BR11" i="2"/>
  <c r="BC11" i="2" s="1"/>
  <c r="AN13" i="2"/>
  <c r="Y13" i="2" s="1"/>
  <c r="I13" i="2" s="1"/>
  <c r="BR13" i="2"/>
  <c r="BC13" i="2" s="1"/>
  <c r="AN14" i="2"/>
  <c r="Y14" i="2" s="1"/>
  <c r="BR14" i="2"/>
  <c r="BC14" i="2" s="1"/>
  <c r="AN16" i="2"/>
  <c r="Y16" i="2" s="1"/>
  <c r="BR16" i="2"/>
  <c r="BC16" i="2" s="1"/>
  <c r="AN17" i="2"/>
  <c r="Y17" i="2" s="1"/>
  <c r="BR17" i="2"/>
  <c r="BC17" i="2" s="1"/>
  <c r="I17" i="2" s="1"/>
  <c r="BS25" i="2" l="1"/>
  <c r="BD25" i="2" s="1"/>
  <c r="J25" i="2" s="1"/>
  <c r="AO25" i="2"/>
  <c r="Z25" i="2" s="1"/>
  <c r="CI43" i="2"/>
  <c r="CI25" i="2"/>
  <c r="CI24" i="2"/>
  <c r="I16" i="2"/>
  <c r="I23" i="2"/>
  <c r="I49" i="2"/>
  <c r="I38" i="2"/>
  <c r="I54" i="2"/>
  <c r="AP19" i="2"/>
  <c r="AA19" i="2" s="1"/>
  <c r="K19" i="2" s="1"/>
  <c r="K20" i="2" s="1"/>
  <c r="BT19" i="2"/>
  <c r="BE19" i="2" s="1"/>
  <c r="CI17" i="2"/>
  <c r="CI16" i="2"/>
  <c r="CI14" i="2"/>
  <c r="K14" i="2" s="1"/>
  <c r="CI13" i="2"/>
  <c r="CI11" i="2"/>
  <c r="CI42" i="2"/>
  <c r="CI41" i="2"/>
  <c r="CI40" i="2"/>
  <c r="CI39" i="2"/>
  <c r="CI38" i="2"/>
  <c r="CI37" i="2"/>
  <c r="CI36" i="2"/>
  <c r="CI35" i="2"/>
  <c r="CI34" i="2"/>
  <c r="CI33" i="2"/>
  <c r="CI32" i="2"/>
  <c r="CI31" i="2"/>
  <c r="CI21" i="2"/>
  <c r="CI22" i="2"/>
  <c r="CI23" i="2"/>
  <c r="CI27" i="2"/>
  <c r="CI29" i="2"/>
  <c r="CI30" i="2"/>
  <c r="CI55" i="2"/>
  <c r="AP45" i="2"/>
  <c r="AA45" i="2" s="1"/>
  <c r="K45" i="2" s="1"/>
  <c r="K46" i="2" s="1"/>
  <c r="BT45" i="2"/>
  <c r="BE45" i="2" s="1"/>
  <c r="CI47" i="2"/>
  <c r="CI48" i="2"/>
  <c r="CI49" i="2"/>
  <c r="CI51" i="2"/>
  <c r="CI53" i="2"/>
  <c r="CI54" i="2"/>
  <c r="CK9" i="2"/>
  <c r="M9" i="2" s="1"/>
  <c r="M10" i="2" s="1"/>
  <c r="AQ9" i="2"/>
  <c r="AB9" i="2" s="1"/>
  <c r="BU9" i="2"/>
  <c r="BF9" i="2" s="1"/>
  <c r="CJ45" i="2"/>
  <c r="CJ19" i="2"/>
  <c r="AO54" i="2"/>
  <c r="Z54" i="2" s="1"/>
  <c r="BS54" i="2"/>
  <c r="BD54" i="2" s="1"/>
  <c r="AO53" i="2"/>
  <c r="Z53" i="2" s="1"/>
  <c r="BS53" i="2"/>
  <c r="BD53" i="2" s="1"/>
  <c r="J53" i="2" s="1"/>
  <c r="AO51" i="2"/>
  <c r="Z51" i="2" s="1"/>
  <c r="J51" i="2" s="1"/>
  <c r="BS51" i="2"/>
  <c r="BD51" i="2" s="1"/>
  <c r="AO49" i="2"/>
  <c r="Z49" i="2" s="1"/>
  <c r="BS49" i="2"/>
  <c r="BD49" i="2" s="1"/>
  <c r="AO48" i="2"/>
  <c r="Z48" i="2" s="1"/>
  <c r="J48" i="2" s="1"/>
  <c r="BS48" i="2"/>
  <c r="BD48" i="2" s="1"/>
  <c r="AO47" i="2"/>
  <c r="Z47" i="2" s="1"/>
  <c r="J47" i="2" s="1"/>
  <c r="BS47" i="2"/>
  <c r="BD47" i="2" s="1"/>
  <c r="AO55" i="2"/>
  <c r="Z55" i="2" s="1"/>
  <c r="BS55" i="2"/>
  <c r="BD55" i="2" s="1"/>
  <c r="J55" i="2" s="1"/>
  <c r="AO31" i="2"/>
  <c r="Z31" i="2" s="1"/>
  <c r="J31" i="2" s="1"/>
  <c r="BS31" i="2"/>
  <c r="BD31" i="2" s="1"/>
  <c r="AO30" i="2"/>
  <c r="Z30" i="2" s="1"/>
  <c r="J30" i="2" s="1"/>
  <c r="BS30" i="2"/>
  <c r="BD30" i="2" s="1"/>
  <c r="AO29" i="2"/>
  <c r="Z29" i="2" s="1"/>
  <c r="J29" i="2" s="1"/>
  <c r="BS29" i="2"/>
  <c r="BD29" i="2" s="1"/>
  <c r="AO27" i="2"/>
  <c r="Z27" i="2" s="1"/>
  <c r="J27" i="2" s="1"/>
  <c r="J28" i="2" s="1"/>
  <c r="BS27" i="2"/>
  <c r="BD27" i="2" s="1"/>
  <c r="AO24" i="2"/>
  <c r="Z24" i="2" s="1"/>
  <c r="J24" i="2" s="1"/>
  <c r="J26" i="2" s="1"/>
  <c r="BS24" i="2"/>
  <c r="BD24" i="2" s="1"/>
  <c r="AO23" i="2"/>
  <c r="Z23" i="2" s="1"/>
  <c r="BS23" i="2"/>
  <c r="BD23" i="2" s="1"/>
  <c r="AO22" i="2"/>
  <c r="Z22" i="2" s="1"/>
  <c r="J22" i="2" s="1"/>
  <c r="BS22" i="2"/>
  <c r="BD22" i="2" s="1"/>
  <c r="AO21" i="2"/>
  <c r="Z21" i="2" s="1"/>
  <c r="J21" i="2" s="1"/>
  <c r="BS21" i="2"/>
  <c r="BD21" i="2" s="1"/>
  <c r="AO32" i="2"/>
  <c r="Z32" i="2" s="1"/>
  <c r="J32" i="2" s="1"/>
  <c r="BS32" i="2"/>
  <c r="BD32" i="2" s="1"/>
  <c r="AO33" i="2"/>
  <c r="Z33" i="2" s="1"/>
  <c r="J33" i="2" s="1"/>
  <c r="BS33" i="2"/>
  <c r="BD33" i="2" s="1"/>
  <c r="AO34" i="2"/>
  <c r="Z34" i="2" s="1"/>
  <c r="J34" i="2" s="1"/>
  <c r="BS34" i="2"/>
  <c r="BD34" i="2" s="1"/>
  <c r="AO35" i="2"/>
  <c r="Z35" i="2" s="1"/>
  <c r="J35" i="2" s="1"/>
  <c r="BS35" i="2"/>
  <c r="BD35" i="2" s="1"/>
  <c r="AO36" i="2"/>
  <c r="Z36" i="2" s="1"/>
  <c r="J36" i="2" s="1"/>
  <c r="BS36" i="2"/>
  <c r="BD36" i="2" s="1"/>
  <c r="AO37" i="2"/>
  <c r="Z37" i="2" s="1"/>
  <c r="J37" i="2" s="1"/>
  <c r="BS37" i="2"/>
  <c r="BD37" i="2" s="1"/>
  <c r="AO38" i="2"/>
  <c r="Z38" i="2" s="1"/>
  <c r="BS38" i="2"/>
  <c r="BD38" i="2" s="1"/>
  <c r="AO39" i="2"/>
  <c r="Z39" i="2" s="1"/>
  <c r="J39" i="2" s="1"/>
  <c r="BS39" i="2"/>
  <c r="BD39" i="2" s="1"/>
  <c r="AO40" i="2"/>
  <c r="Z40" i="2" s="1"/>
  <c r="BS40" i="2"/>
  <c r="BD40" i="2" s="1"/>
  <c r="J40" i="2" s="1"/>
  <c r="AO41" i="2"/>
  <c r="Z41" i="2" s="1"/>
  <c r="J41" i="2" s="1"/>
  <c r="BS41" i="2"/>
  <c r="BD41" i="2" s="1"/>
  <c r="AO42" i="2"/>
  <c r="Z42" i="2" s="1"/>
  <c r="J42" i="2" s="1"/>
  <c r="BS42" i="2"/>
  <c r="BD42" i="2" s="1"/>
  <c r="AO43" i="2"/>
  <c r="Z43" i="2" s="1"/>
  <c r="J43" i="2" s="1"/>
  <c r="BS43" i="2"/>
  <c r="BD43" i="2" s="1"/>
  <c r="AO11" i="2"/>
  <c r="Z11" i="2" s="1"/>
  <c r="J11" i="2" s="1"/>
  <c r="BS11" i="2"/>
  <c r="BD11" i="2" s="1"/>
  <c r="AO13" i="2"/>
  <c r="Z13" i="2" s="1"/>
  <c r="J13" i="2" s="1"/>
  <c r="BS13" i="2"/>
  <c r="BD13" i="2" s="1"/>
  <c r="AO14" i="2"/>
  <c r="Z14" i="2" s="1"/>
  <c r="BS14" i="2"/>
  <c r="BD14" i="2" s="1"/>
  <c r="AO16" i="2"/>
  <c r="Z16" i="2" s="1"/>
  <c r="BS16" i="2"/>
  <c r="BD16" i="2" s="1"/>
  <c r="AO17" i="2"/>
  <c r="Z17" i="2" s="1"/>
  <c r="BS17" i="2"/>
  <c r="BD17" i="2" s="1"/>
  <c r="J17" i="2" s="1"/>
  <c r="BT25" i="2" l="1"/>
  <c r="BE25" i="2" s="1"/>
  <c r="K25" i="2" s="1"/>
  <c r="AP25" i="2"/>
  <c r="AA25" i="2" s="1"/>
  <c r="CJ43" i="2"/>
  <c r="CJ25" i="2"/>
  <c r="CJ24" i="2"/>
  <c r="J49" i="2"/>
  <c r="J38" i="2"/>
  <c r="J54" i="2"/>
  <c r="J16" i="2"/>
  <c r="J23" i="2"/>
  <c r="AQ19" i="2"/>
  <c r="AB19" i="2" s="1"/>
  <c r="L19" i="2" s="1"/>
  <c r="L20" i="2" s="1"/>
  <c r="BU19" i="2"/>
  <c r="BF19" i="2" s="1"/>
  <c r="CJ17" i="2"/>
  <c r="CJ16" i="2"/>
  <c r="CJ14" i="2"/>
  <c r="L14" i="2" s="1"/>
  <c r="CJ13" i="2"/>
  <c r="CJ11" i="2"/>
  <c r="CJ42" i="2"/>
  <c r="CJ41" i="2"/>
  <c r="CJ40" i="2"/>
  <c r="CJ39" i="2"/>
  <c r="CJ38" i="2"/>
  <c r="CJ37" i="2"/>
  <c r="CJ36" i="2"/>
  <c r="CJ35" i="2"/>
  <c r="CJ34" i="2"/>
  <c r="CJ33" i="2"/>
  <c r="CJ32" i="2"/>
  <c r="CJ31" i="2"/>
  <c r="CJ21" i="2"/>
  <c r="CJ22" i="2"/>
  <c r="CJ23" i="2"/>
  <c r="CJ27" i="2"/>
  <c r="CJ29" i="2"/>
  <c r="CJ30" i="2"/>
  <c r="CJ55" i="2"/>
  <c r="AQ45" i="2"/>
  <c r="AB45" i="2" s="1"/>
  <c r="L45" i="2" s="1"/>
  <c r="L46" i="2" s="1"/>
  <c r="BU45" i="2"/>
  <c r="BF45" i="2" s="1"/>
  <c r="CJ47" i="2"/>
  <c r="CJ48" i="2"/>
  <c r="CJ49" i="2"/>
  <c r="CJ51" i="2"/>
  <c r="CJ53" i="2"/>
  <c r="CJ54" i="2"/>
  <c r="CL9" i="2"/>
  <c r="N9" i="2" s="1"/>
  <c r="N10" i="2" s="1"/>
  <c r="AR9" i="2"/>
  <c r="AC9" i="2" s="1"/>
  <c r="BV9" i="2"/>
  <c r="BG9" i="2" s="1"/>
  <c r="CK45" i="2"/>
  <c r="CK19" i="2"/>
  <c r="AP54" i="2"/>
  <c r="AA54" i="2" s="1"/>
  <c r="BT54" i="2"/>
  <c r="BE54" i="2" s="1"/>
  <c r="AP53" i="2"/>
  <c r="AA53" i="2" s="1"/>
  <c r="BT53" i="2"/>
  <c r="BE53" i="2" s="1"/>
  <c r="K53" i="2" s="1"/>
  <c r="AP51" i="2"/>
  <c r="AA51" i="2" s="1"/>
  <c r="K51" i="2" s="1"/>
  <c r="BT51" i="2"/>
  <c r="BE51" i="2" s="1"/>
  <c r="AP49" i="2"/>
  <c r="AA49" i="2" s="1"/>
  <c r="BT49" i="2"/>
  <c r="BE49" i="2" s="1"/>
  <c r="AP48" i="2"/>
  <c r="AA48" i="2" s="1"/>
  <c r="K48" i="2" s="1"/>
  <c r="BT48" i="2"/>
  <c r="BE48" i="2" s="1"/>
  <c r="AP47" i="2"/>
  <c r="AA47" i="2" s="1"/>
  <c r="K47" i="2" s="1"/>
  <c r="BT47" i="2"/>
  <c r="BE47" i="2" s="1"/>
  <c r="AP55" i="2"/>
  <c r="AA55" i="2" s="1"/>
  <c r="BT55" i="2"/>
  <c r="BE55" i="2" s="1"/>
  <c r="K55" i="2" s="1"/>
  <c r="AP30" i="2"/>
  <c r="AA30" i="2" s="1"/>
  <c r="K30" i="2" s="1"/>
  <c r="BT30" i="2"/>
  <c r="BE30" i="2" s="1"/>
  <c r="AP29" i="2"/>
  <c r="AA29" i="2" s="1"/>
  <c r="K29" i="2" s="1"/>
  <c r="BT29" i="2"/>
  <c r="BE29" i="2" s="1"/>
  <c r="AP27" i="2"/>
  <c r="AA27" i="2" s="1"/>
  <c r="K27" i="2" s="1"/>
  <c r="K28" i="2" s="1"/>
  <c r="BT27" i="2"/>
  <c r="BE27" i="2" s="1"/>
  <c r="AP24" i="2"/>
  <c r="AA24" i="2" s="1"/>
  <c r="K24" i="2" s="1"/>
  <c r="K26" i="2" s="1"/>
  <c r="BT24" i="2"/>
  <c r="BE24" i="2" s="1"/>
  <c r="AP23" i="2"/>
  <c r="AA23" i="2" s="1"/>
  <c r="BT23" i="2"/>
  <c r="BE23" i="2" s="1"/>
  <c r="AP22" i="2"/>
  <c r="AA22" i="2" s="1"/>
  <c r="K22" i="2" s="1"/>
  <c r="BT22" i="2"/>
  <c r="BE22" i="2" s="1"/>
  <c r="AP21" i="2"/>
  <c r="AA21" i="2" s="1"/>
  <c r="K21" i="2" s="1"/>
  <c r="BT21" i="2"/>
  <c r="BE21" i="2" s="1"/>
  <c r="AP31" i="2"/>
  <c r="AA31" i="2" s="1"/>
  <c r="K31" i="2" s="1"/>
  <c r="BT31" i="2"/>
  <c r="BE31" i="2" s="1"/>
  <c r="AP32" i="2"/>
  <c r="AA32" i="2" s="1"/>
  <c r="K32" i="2" s="1"/>
  <c r="BT32" i="2"/>
  <c r="BE32" i="2" s="1"/>
  <c r="AP33" i="2"/>
  <c r="AA33" i="2" s="1"/>
  <c r="K33" i="2" s="1"/>
  <c r="BT33" i="2"/>
  <c r="BE33" i="2" s="1"/>
  <c r="AP34" i="2"/>
  <c r="AA34" i="2" s="1"/>
  <c r="K34" i="2" s="1"/>
  <c r="BT34" i="2"/>
  <c r="BE34" i="2" s="1"/>
  <c r="AP35" i="2"/>
  <c r="AA35" i="2" s="1"/>
  <c r="K35" i="2" s="1"/>
  <c r="BT35" i="2"/>
  <c r="BE35" i="2" s="1"/>
  <c r="AP36" i="2"/>
  <c r="AA36" i="2" s="1"/>
  <c r="K36" i="2" s="1"/>
  <c r="BT36" i="2"/>
  <c r="BE36" i="2" s="1"/>
  <c r="AP37" i="2"/>
  <c r="AA37" i="2" s="1"/>
  <c r="K37" i="2" s="1"/>
  <c r="BT37" i="2"/>
  <c r="BE37" i="2" s="1"/>
  <c r="AP38" i="2"/>
  <c r="AA38" i="2" s="1"/>
  <c r="BT38" i="2"/>
  <c r="BE38" i="2" s="1"/>
  <c r="AP39" i="2"/>
  <c r="AA39" i="2" s="1"/>
  <c r="K39" i="2" s="1"/>
  <c r="BT39" i="2"/>
  <c r="BE39" i="2" s="1"/>
  <c r="AP40" i="2"/>
  <c r="AA40" i="2" s="1"/>
  <c r="BT40" i="2"/>
  <c r="BE40" i="2" s="1"/>
  <c r="K40" i="2" s="1"/>
  <c r="AP41" i="2"/>
  <c r="AA41" i="2" s="1"/>
  <c r="K41" i="2" s="1"/>
  <c r="BT41" i="2"/>
  <c r="BE41" i="2" s="1"/>
  <c r="AP42" i="2"/>
  <c r="AA42" i="2" s="1"/>
  <c r="K42" i="2" s="1"/>
  <c r="BT42" i="2"/>
  <c r="BE42" i="2" s="1"/>
  <c r="AP43" i="2"/>
  <c r="AA43" i="2" s="1"/>
  <c r="K43" i="2" s="1"/>
  <c r="BT43" i="2"/>
  <c r="BE43" i="2" s="1"/>
  <c r="AP11" i="2"/>
  <c r="AA11" i="2" s="1"/>
  <c r="K11" i="2" s="1"/>
  <c r="BT11" i="2"/>
  <c r="BE11" i="2" s="1"/>
  <c r="AP13" i="2"/>
  <c r="AA13" i="2" s="1"/>
  <c r="K13" i="2" s="1"/>
  <c r="BT13" i="2"/>
  <c r="BE13" i="2" s="1"/>
  <c r="AP14" i="2"/>
  <c r="AA14" i="2" s="1"/>
  <c r="BT14" i="2"/>
  <c r="BE14" i="2" s="1"/>
  <c r="AP16" i="2"/>
  <c r="AA16" i="2" s="1"/>
  <c r="BT16" i="2"/>
  <c r="BE16" i="2" s="1"/>
  <c r="AP17" i="2"/>
  <c r="AA17" i="2" s="1"/>
  <c r="BT17" i="2"/>
  <c r="BE17" i="2" s="1"/>
  <c r="K17" i="2" s="1"/>
  <c r="BU25" i="2" l="1"/>
  <c r="BF25" i="2" s="1"/>
  <c r="L25" i="2" s="1"/>
  <c r="AQ25" i="2"/>
  <c r="AB25" i="2" s="1"/>
  <c r="CK43" i="2"/>
  <c r="CK24" i="2"/>
  <c r="CK25" i="2"/>
  <c r="K16" i="2"/>
  <c r="K49" i="2"/>
  <c r="K38" i="2"/>
  <c r="K23" i="2"/>
  <c r="K54" i="2"/>
  <c r="AR19" i="2"/>
  <c r="AC19" i="2" s="1"/>
  <c r="M19" i="2" s="1"/>
  <c r="M20" i="2" s="1"/>
  <c r="BV19" i="2"/>
  <c r="BG19" i="2" s="1"/>
  <c r="CK17" i="2"/>
  <c r="CK16" i="2"/>
  <c r="CK14" i="2"/>
  <c r="M14" i="2" s="1"/>
  <c r="CK13" i="2"/>
  <c r="CK11" i="2"/>
  <c r="CK42" i="2"/>
  <c r="CK41" i="2"/>
  <c r="CK40" i="2"/>
  <c r="CK39" i="2"/>
  <c r="CK38" i="2"/>
  <c r="CK37" i="2"/>
  <c r="CK36" i="2"/>
  <c r="CK35" i="2"/>
  <c r="CK34" i="2"/>
  <c r="CK33" i="2"/>
  <c r="CK32" i="2"/>
  <c r="CK31" i="2"/>
  <c r="CK21" i="2"/>
  <c r="CK22" i="2"/>
  <c r="CK23" i="2"/>
  <c r="CK27" i="2"/>
  <c r="CK29" i="2"/>
  <c r="CK30" i="2"/>
  <c r="CK55" i="2"/>
  <c r="AR45" i="2"/>
  <c r="AC45" i="2" s="1"/>
  <c r="M45" i="2" s="1"/>
  <c r="M46" i="2" s="1"/>
  <c r="BV45" i="2"/>
  <c r="BG45" i="2" s="1"/>
  <c r="CK47" i="2"/>
  <c r="CK48" i="2"/>
  <c r="CK49" i="2"/>
  <c r="CK51" i="2"/>
  <c r="CK53" i="2"/>
  <c r="CK54" i="2"/>
  <c r="CM9" i="2"/>
  <c r="O9" i="2" s="1"/>
  <c r="O10" i="2" s="1"/>
  <c r="AS9" i="2"/>
  <c r="AD9" i="2" s="1"/>
  <c r="BW9" i="2"/>
  <c r="BH9" i="2" s="1"/>
  <c r="CL45" i="2"/>
  <c r="CL19" i="2"/>
  <c r="AQ54" i="2"/>
  <c r="AB54" i="2" s="1"/>
  <c r="BU54" i="2"/>
  <c r="BF54" i="2" s="1"/>
  <c r="AQ53" i="2"/>
  <c r="AB53" i="2" s="1"/>
  <c r="BU53" i="2"/>
  <c r="BF53" i="2" s="1"/>
  <c r="L53" i="2" s="1"/>
  <c r="AQ51" i="2"/>
  <c r="AB51" i="2" s="1"/>
  <c r="L51" i="2" s="1"/>
  <c r="BU51" i="2"/>
  <c r="BF51" i="2" s="1"/>
  <c r="AQ49" i="2"/>
  <c r="AB49" i="2" s="1"/>
  <c r="BU49" i="2"/>
  <c r="BF49" i="2" s="1"/>
  <c r="AQ48" i="2"/>
  <c r="AB48" i="2" s="1"/>
  <c r="L48" i="2" s="1"/>
  <c r="BU48" i="2"/>
  <c r="BF48" i="2" s="1"/>
  <c r="AQ47" i="2"/>
  <c r="AB47" i="2" s="1"/>
  <c r="L47" i="2" s="1"/>
  <c r="BU47" i="2"/>
  <c r="BF47" i="2" s="1"/>
  <c r="AQ55" i="2"/>
  <c r="AB55" i="2" s="1"/>
  <c r="BU55" i="2"/>
  <c r="BF55" i="2" s="1"/>
  <c r="L55" i="2" s="1"/>
  <c r="AQ30" i="2"/>
  <c r="AB30" i="2" s="1"/>
  <c r="L30" i="2" s="1"/>
  <c r="BU30" i="2"/>
  <c r="BF30" i="2" s="1"/>
  <c r="AQ29" i="2"/>
  <c r="AB29" i="2" s="1"/>
  <c r="L29" i="2" s="1"/>
  <c r="BU29" i="2"/>
  <c r="BF29" i="2" s="1"/>
  <c r="AQ27" i="2"/>
  <c r="AB27" i="2" s="1"/>
  <c r="L27" i="2" s="1"/>
  <c r="L28" i="2" s="1"/>
  <c r="BU27" i="2"/>
  <c r="BF27" i="2" s="1"/>
  <c r="AQ24" i="2"/>
  <c r="AB24" i="2" s="1"/>
  <c r="L24" i="2" s="1"/>
  <c r="L26" i="2" s="1"/>
  <c r="BU24" i="2"/>
  <c r="BF24" i="2" s="1"/>
  <c r="AQ23" i="2"/>
  <c r="AB23" i="2" s="1"/>
  <c r="BU23" i="2"/>
  <c r="BF23" i="2" s="1"/>
  <c r="AQ22" i="2"/>
  <c r="AB22" i="2" s="1"/>
  <c r="L22" i="2" s="1"/>
  <c r="BU22" i="2"/>
  <c r="BF22" i="2" s="1"/>
  <c r="AQ21" i="2"/>
  <c r="AB21" i="2" s="1"/>
  <c r="L21" i="2" s="1"/>
  <c r="BU21" i="2"/>
  <c r="BF21" i="2" s="1"/>
  <c r="AQ31" i="2"/>
  <c r="AB31" i="2" s="1"/>
  <c r="L31" i="2" s="1"/>
  <c r="BU31" i="2"/>
  <c r="BF31" i="2" s="1"/>
  <c r="AQ32" i="2"/>
  <c r="AB32" i="2" s="1"/>
  <c r="L32" i="2" s="1"/>
  <c r="BU32" i="2"/>
  <c r="BF32" i="2" s="1"/>
  <c r="AQ33" i="2"/>
  <c r="AB33" i="2" s="1"/>
  <c r="L33" i="2" s="1"/>
  <c r="BU33" i="2"/>
  <c r="BF33" i="2" s="1"/>
  <c r="AQ34" i="2"/>
  <c r="AB34" i="2" s="1"/>
  <c r="L34" i="2" s="1"/>
  <c r="BU34" i="2"/>
  <c r="BF34" i="2" s="1"/>
  <c r="AQ35" i="2"/>
  <c r="AB35" i="2" s="1"/>
  <c r="L35" i="2" s="1"/>
  <c r="BU35" i="2"/>
  <c r="BF35" i="2" s="1"/>
  <c r="AQ36" i="2"/>
  <c r="AB36" i="2" s="1"/>
  <c r="L36" i="2" s="1"/>
  <c r="BU36" i="2"/>
  <c r="BF36" i="2" s="1"/>
  <c r="AQ37" i="2"/>
  <c r="AB37" i="2" s="1"/>
  <c r="L37" i="2" s="1"/>
  <c r="BU37" i="2"/>
  <c r="BF37" i="2" s="1"/>
  <c r="AQ38" i="2"/>
  <c r="AB38" i="2" s="1"/>
  <c r="BU38" i="2"/>
  <c r="BF38" i="2" s="1"/>
  <c r="AQ39" i="2"/>
  <c r="AB39" i="2" s="1"/>
  <c r="L39" i="2" s="1"/>
  <c r="BU39" i="2"/>
  <c r="BF39" i="2" s="1"/>
  <c r="AQ40" i="2"/>
  <c r="AB40" i="2" s="1"/>
  <c r="BU40" i="2"/>
  <c r="BF40" i="2" s="1"/>
  <c r="L40" i="2" s="1"/>
  <c r="AQ41" i="2"/>
  <c r="AB41" i="2" s="1"/>
  <c r="L41" i="2" s="1"/>
  <c r="BU41" i="2"/>
  <c r="BF41" i="2" s="1"/>
  <c r="AQ42" i="2"/>
  <c r="AB42" i="2" s="1"/>
  <c r="L42" i="2" s="1"/>
  <c r="BU42" i="2"/>
  <c r="BF42" i="2" s="1"/>
  <c r="AQ43" i="2"/>
  <c r="AB43" i="2" s="1"/>
  <c r="L43" i="2" s="1"/>
  <c r="BU43" i="2"/>
  <c r="BF43" i="2" s="1"/>
  <c r="AQ11" i="2"/>
  <c r="AB11" i="2" s="1"/>
  <c r="L11" i="2" s="1"/>
  <c r="BU11" i="2"/>
  <c r="BF11" i="2" s="1"/>
  <c r="AQ13" i="2"/>
  <c r="AB13" i="2" s="1"/>
  <c r="L13" i="2" s="1"/>
  <c r="BU13" i="2"/>
  <c r="BF13" i="2" s="1"/>
  <c r="AQ14" i="2"/>
  <c r="AB14" i="2" s="1"/>
  <c r="BU14" i="2"/>
  <c r="BF14" i="2" s="1"/>
  <c r="AQ16" i="2"/>
  <c r="AB16" i="2" s="1"/>
  <c r="BU16" i="2"/>
  <c r="BF16" i="2" s="1"/>
  <c r="AQ17" i="2"/>
  <c r="AB17" i="2" s="1"/>
  <c r="BU17" i="2"/>
  <c r="BF17" i="2" s="1"/>
  <c r="L17" i="2" s="1"/>
  <c r="BV25" i="2" l="1"/>
  <c r="BG25" i="2" s="1"/>
  <c r="M25" i="2" s="1"/>
  <c r="AR25" i="2"/>
  <c r="AC25" i="2" s="1"/>
  <c r="CL43" i="2"/>
  <c r="CL24" i="2"/>
  <c r="CL25" i="2"/>
  <c r="L38" i="2"/>
  <c r="L23" i="2"/>
  <c r="L54" i="2"/>
  <c r="L16" i="2"/>
  <c r="L49" i="2"/>
  <c r="AS19" i="2"/>
  <c r="AD19" i="2" s="1"/>
  <c r="N19" i="2" s="1"/>
  <c r="N20" i="2" s="1"/>
  <c r="BW19" i="2"/>
  <c r="BH19" i="2" s="1"/>
  <c r="CL17" i="2"/>
  <c r="CL16" i="2"/>
  <c r="CL14" i="2"/>
  <c r="N14" i="2" s="1"/>
  <c r="CL13" i="2"/>
  <c r="CL11" i="2"/>
  <c r="CL42" i="2"/>
  <c r="CL41" i="2"/>
  <c r="CL40" i="2"/>
  <c r="CL39" i="2"/>
  <c r="CL38" i="2"/>
  <c r="CL37" i="2"/>
  <c r="CL36" i="2"/>
  <c r="CL35" i="2"/>
  <c r="CL34" i="2"/>
  <c r="CL33" i="2"/>
  <c r="CL32" i="2"/>
  <c r="CL31" i="2"/>
  <c r="CL21" i="2"/>
  <c r="CL22" i="2"/>
  <c r="CL23" i="2"/>
  <c r="CL27" i="2"/>
  <c r="CL29" i="2"/>
  <c r="CL30" i="2"/>
  <c r="CL55" i="2"/>
  <c r="AS45" i="2"/>
  <c r="AD45" i="2" s="1"/>
  <c r="N45" i="2" s="1"/>
  <c r="N46" i="2" s="1"/>
  <c r="BW45" i="2"/>
  <c r="BH45" i="2" s="1"/>
  <c r="CL47" i="2"/>
  <c r="CL48" i="2"/>
  <c r="CL49" i="2"/>
  <c r="CL51" i="2"/>
  <c r="CL53" i="2"/>
  <c r="CL54" i="2"/>
  <c r="CN9" i="2"/>
  <c r="P9" i="2" s="1"/>
  <c r="P10" i="2" s="1"/>
  <c r="AT9" i="2"/>
  <c r="AE9" i="2" s="1"/>
  <c r="BX9" i="2"/>
  <c r="BI9" i="2" s="1"/>
  <c r="CM45" i="2"/>
  <c r="CM19" i="2"/>
  <c r="AR54" i="2"/>
  <c r="AC54" i="2" s="1"/>
  <c r="BV54" i="2"/>
  <c r="BG54" i="2" s="1"/>
  <c r="AR53" i="2"/>
  <c r="AC53" i="2" s="1"/>
  <c r="BV53" i="2"/>
  <c r="BG53" i="2" s="1"/>
  <c r="M53" i="2" s="1"/>
  <c r="AR51" i="2"/>
  <c r="AC51" i="2" s="1"/>
  <c r="M51" i="2" s="1"/>
  <c r="BV51" i="2"/>
  <c r="BG51" i="2" s="1"/>
  <c r="AR49" i="2"/>
  <c r="AC49" i="2" s="1"/>
  <c r="BV49" i="2"/>
  <c r="BG49" i="2" s="1"/>
  <c r="AR48" i="2"/>
  <c r="AC48" i="2" s="1"/>
  <c r="M48" i="2" s="1"/>
  <c r="BV48" i="2"/>
  <c r="BG48" i="2" s="1"/>
  <c r="AR47" i="2"/>
  <c r="AC47" i="2" s="1"/>
  <c r="M47" i="2" s="1"/>
  <c r="BV47" i="2"/>
  <c r="BG47" i="2" s="1"/>
  <c r="AR55" i="2"/>
  <c r="AC55" i="2" s="1"/>
  <c r="BV55" i="2"/>
  <c r="BG55" i="2" s="1"/>
  <c r="M55" i="2" s="1"/>
  <c r="AR30" i="2"/>
  <c r="AC30" i="2" s="1"/>
  <c r="M30" i="2" s="1"/>
  <c r="BV30" i="2"/>
  <c r="BG30" i="2" s="1"/>
  <c r="AR29" i="2"/>
  <c r="AC29" i="2" s="1"/>
  <c r="M29" i="2" s="1"/>
  <c r="BV29" i="2"/>
  <c r="BG29" i="2" s="1"/>
  <c r="AR27" i="2"/>
  <c r="AC27" i="2" s="1"/>
  <c r="M27" i="2" s="1"/>
  <c r="M28" i="2" s="1"/>
  <c r="BV27" i="2"/>
  <c r="BG27" i="2" s="1"/>
  <c r="AR24" i="2"/>
  <c r="AC24" i="2" s="1"/>
  <c r="M24" i="2" s="1"/>
  <c r="M26" i="2" s="1"/>
  <c r="BV24" i="2"/>
  <c r="BG24" i="2" s="1"/>
  <c r="AR23" i="2"/>
  <c r="AC23" i="2" s="1"/>
  <c r="BV23" i="2"/>
  <c r="BG23" i="2" s="1"/>
  <c r="AR22" i="2"/>
  <c r="AC22" i="2" s="1"/>
  <c r="M22" i="2" s="1"/>
  <c r="BV22" i="2"/>
  <c r="BG22" i="2" s="1"/>
  <c r="AR21" i="2"/>
  <c r="AC21" i="2" s="1"/>
  <c r="M21" i="2" s="1"/>
  <c r="BV21" i="2"/>
  <c r="BG21" i="2" s="1"/>
  <c r="AR31" i="2"/>
  <c r="AC31" i="2" s="1"/>
  <c r="M31" i="2" s="1"/>
  <c r="BV31" i="2"/>
  <c r="BG31" i="2" s="1"/>
  <c r="AR32" i="2"/>
  <c r="AC32" i="2" s="1"/>
  <c r="M32" i="2" s="1"/>
  <c r="BV32" i="2"/>
  <c r="BG32" i="2" s="1"/>
  <c r="AR33" i="2"/>
  <c r="AC33" i="2" s="1"/>
  <c r="M33" i="2" s="1"/>
  <c r="BV33" i="2"/>
  <c r="BG33" i="2" s="1"/>
  <c r="AR34" i="2"/>
  <c r="AC34" i="2" s="1"/>
  <c r="M34" i="2" s="1"/>
  <c r="BV34" i="2"/>
  <c r="BG34" i="2" s="1"/>
  <c r="AR35" i="2"/>
  <c r="AC35" i="2" s="1"/>
  <c r="M35" i="2" s="1"/>
  <c r="BV35" i="2"/>
  <c r="BG35" i="2" s="1"/>
  <c r="AR36" i="2"/>
  <c r="AC36" i="2" s="1"/>
  <c r="M36" i="2" s="1"/>
  <c r="BV36" i="2"/>
  <c r="BG36" i="2" s="1"/>
  <c r="AR37" i="2"/>
  <c r="AC37" i="2" s="1"/>
  <c r="M37" i="2" s="1"/>
  <c r="BV37" i="2"/>
  <c r="BG37" i="2" s="1"/>
  <c r="AR38" i="2"/>
  <c r="AC38" i="2" s="1"/>
  <c r="BV38" i="2"/>
  <c r="BG38" i="2" s="1"/>
  <c r="AR39" i="2"/>
  <c r="AC39" i="2" s="1"/>
  <c r="M39" i="2" s="1"/>
  <c r="BV39" i="2"/>
  <c r="BG39" i="2" s="1"/>
  <c r="AR40" i="2"/>
  <c r="AC40" i="2" s="1"/>
  <c r="BV40" i="2"/>
  <c r="BG40" i="2" s="1"/>
  <c r="M40" i="2" s="1"/>
  <c r="AR41" i="2"/>
  <c r="AC41" i="2" s="1"/>
  <c r="M41" i="2" s="1"/>
  <c r="BV41" i="2"/>
  <c r="BG41" i="2" s="1"/>
  <c r="AR42" i="2"/>
  <c r="AC42" i="2" s="1"/>
  <c r="M42" i="2" s="1"/>
  <c r="BV42" i="2"/>
  <c r="BG42" i="2" s="1"/>
  <c r="AR43" i="2"/>
  <c r="AC43" i="2" s="1"/>
  <c r="M43" i="2" s="1"/>
  <c r="BV43" i="2"/>
  <c r="BG43" i="2" s="1"/>
  <c r="AR11" i="2"/>
  <c r="AC11" i="2" s="1"/>
  <c r="M11" i="2" s="1"/>
  <c r="BV11" i="2"/>
  <c r="BG11" i="2" s="1"/>
  <c r="AR13" i="2"/>
  <c r="AC13" i="2" s="1"/>
  <c r="M13" i="2" s="1"/>
  <c r="BV13" i="2"/>
  <c r="BG13" i="2" s="1"/>
  <c r="AR14" i="2"/>
  <c r="AC14" i="2" s="1"/>
  <c r="BV14" i="2"/>
  <c r="BG14" i="2" s="1"/>
  <c r="AR16" i="2"/>
  <c r="AC16" i="2" s="1"/>
  <c r="BV16" i="2"/>
  <c r="BG16" i="2" s="1"/>
  <c r="AR17" i="2"/>
  <c r="AC17" i="2" s="1"/>
  <c r="BV17" i="2"/>
  <c r="BG17" i="2" s="1"/>
  <c r="M17" i="2" s="1"/>
  <c r="AS25" i="2" l="1"/>
  <c r="AD25" i="2" s="1"/>
  <c r="BW25" i="2"/>
  <c r="BH25" i="2" s="1"/>
  <c r="N25" i="2" s="1"/>
  <c r="CM43" i="2"/>
  <c r="CM24" i="2"/>
  <c r="CM25" i="2"/>
  <c r="M38" i="2"/>
  <c r="M23" i="2"/>
  <c r="M54" i="2"/>
  <c r="M16" i="2"/>
  <c r="M49" i="2"/>
  <c r="AT19" i="2"/>
  <c r="AE19" i="2" s="1"/>
  <c r="O19" i="2" s="1"/>
  <c r="O20" i="2" s="1"/>
  <c r="BX19" i="2"/>
  <c r="BI19" i="2" s="1"/>
  <c r="CM17" i="2"/>
  <c r="CM16" i="2"/>
  <c r="CM14" i="2"/>
  <c r="O14" i="2" s="1"/>
  <c r="CM13" i="2"/>
  <c r="CM11" i="2"/>
  <c r="CM42" i="2"/>
  <c r="CM41" i="2"/>
  <c r="CM40" i="2"/>
  <c r="CM39" i="2"/>
  <c r="CM38" i="2"/>
  <c r="CM37" i="2"/>
  <c r="CM36" i="2"/>
  <c r="CM35" i="2"/>
  <c r="CM34" i="2"/>
  <c r="CM33" i="2"/>
  <c r="CM32" i="2"/>
  <c r="CM31" i="2"/>
  <c r="CM21" i="2"/>
  <c r="CM22" i="2"/>
  <c r="CM23" i="2"/>
  <c r="CM27" i="2"/>
  <c r="CM29" i="2"/>
  <c r="CM30" i="2"/>
  <c r="CM55" i="2"/>
  <c r="AT45" i="2"/>
  <c r="AE45" i="2" s="1"/>
  <c r="O45" i="2" s="1"/>
  <c r="O46" i="2" s="1"/>
  <c r="BX45" i="2"/>
  <c r="BI45" i="2" s="1"/>
  <c r="CM47" i="2"/>
  <c r="CM48" i="2"/>
  <c r="CM49" i="2"/>
  <c r="CM51" i="2"/>
  <c r="CM53" i="2"/>
  <c r="CM54" i="2"/>
  <c r="CO9" i="2"/>
  <c r="Q9" i="2" s="1"/>
  <c r="Q10" i="2" s="1"/>
  <c r="AU9" i="2"/>
  <c r="AF9" i="2" s="1"/>
  <c r="BY9" i="2"/>
  <c r="BJ9" i="2" s="1"/>
  <c r="CN45" i="2"/>
  <c r="CN19" i="2"/>
  <c r="AS54" i="2"/>
  <c r="AD54" i="2" s="1"/>
  <c r="BW54" i="2"/>
  <c r="BH54" i="2" s="1"/>
  <c r="AS53" i="2"/>
  <c r="AD53" i="2" s="1"/>
  <c r="BW53" i="2"/>
  <c r="BH53" i="2" s="1"/>
  <c r="N53" i="2" s="1"/>
  <c r="AS51" i="2"/>
  <c r="AD51" i="2" s="1"/>
  <c r="N51" i="2" s="1"/>
  <c r="BW51" i="2"/>
  <c r="BH51" i="2" s="1"/>
  <c r="AS49" i="2"/>
  <c r="AD49" i="2" s="1"/>
  <c r="BW49" i="2"/>
  <c r="BH49" i="2" s="1"/>
  <c r="AS48" i="2"/>
  <c r="AD48" i="2" s="1"/>
  <c r="N48" i="2" s="1"/>
  <c r="BW48" i="2"/>
  <c r="BH48" i="2" s="1"/>
  <c r="AS47" i="2"/>
  <c r="AD47" i="2" s="1"/>
  <c r="N47" i="2" s="1"/>
  <c r="BW47" i="2"/>
  <c r="BH47" i="2" s="1"/>
  <c r="AS55" i="2"/>
  <c r="AD55" i="2" s="1"/>
  <c r="BW55" i="2"/>
  <c r="BH55" i="2" s="1"/>
  <c r="N55" i="2" s="1"/>
  <c r="AS30" i="2"/>
  <c r="AD30" i="2" s="1"/>
  <c r="N30" i="2" s="1"/>
  <c r="BW30" i="2"/>
  <c r="BH30" i="2" s="1"/>
  <c r="AS29" i="2"/>
  <c r="AD29" i="2" s="1"/>
  <c r="N29" i="2" s="1"/>
  <c r="BW29" i="2"/>
  <c r="BH29" i="2" s="1"/>
  <c r="AS27" i="2"/>
  <c r="AD27" i="2" s="1"/>
  <c r="N27" i="2" s="1"/>
  <c r="N28" i="2" s="1"/>
  <c r="BW27" i="2"/>
  <c r="BH27" i="2" s="1"/>
  <c r="AS24" i="2"/>
  <c r="AD24" i="2" s="1"/>
  <c r="N24" i="2" s="1"/>
  <c r="N26" i="2" s="1"/>
  <c r="BW24" i="2"/>
  <c r="BH24" i="2" s="1"/>
  <c r="AS23" i="2"/>
  <c r="AD23" i="2" s="1"/>
  <c r="BW23" i="2"/>
  <c r="BH23" i="2" s="1"/>
  <c r="AS22" i="2"/>
  <c r="AD22" i="2" s="1"/>
  <c r="N22" i="2" s="1"/>
  <c r="BW22" i="2"/>
  <c r="BH22" i="2" s="1"/>
  <c r="AS21" i="2"/>
  <c r="AD21" i="2" s="1"/>
  <c r="N21" i="2" s="1"/>
  <c r="BW21" i="2"/>
  <c r="BH21" i="2" s="1"/>
  <c r="AS31" i="2"/>
  <c r="AD31" i="2" s="1"/>
  <c r="N31" i="2" s="1"/>
  <c r="BW31" i="2"/>
  <c r="BH31" i="2" s="1"/>
  <c r="AS32" i="2"/>
  <c r="AD32" i="2" s="1"/>
  <c r="N32" i="2" s="1"/>
  <c r="BW32" i="2"/>
  <c r="BH32" i="2" s="1"/>
  <c r="AS33" i="2"/>
  <c r="AD33" i="2" s="1"/>
  <c r="N33" i="2" s="1"/>
  <c r="BW33" i="2"/>
  <c r="BH33" i="2" s="1"/>
  <c r="AS34" i="2"/>
  <c r="AD34" i="2" s="1"/>
  <c r="N34" i="2" s="1"/>
  <c r="BW34" i="2"/>
  <c r="BH34" i="2" s="1"/>
  <c r="AS35" i="2"/>
  <c r="AD35" i="2" s="1"/>
  <c r="N35" i="2" s="1"/>
  <c r="BW35" i="2"/>
  <c r="BH35" i="2" s="1"/>
  <c r="AS36" i="2"/>
  <c r="AD36" i="2" s="1"/>
  <c r="N36" i="2" s="1"/>
  <c r="BW36" i="2"/>
  <c r="BH36" i="2" s="1"/>
  <c r="AS37" i="2"/>
  <c r="AD37" i="2" s="1"/>
  <c r="N37" i="2" s="1"/>
  <c r="BW37" i="2"/>
  <c r="BH37" i="2" s="1"/>
  <c r="AS38" i="2"/>
  <c r="AD38" i="2" s="1"/>
  <c r="BW38" i="2"/>
  <c r="BH38" i="2" s="1"/>
  <c r="AS39" i="2"/>
  <c r="AD39" i="2" s="1"/>
  <c r="N39" i="2" s="1"/>
  <c r="BW39" i="2"/>
  <c r="BH39" i="2" s="1"/>
  <c r="AS40" i="2"/>
  <c r="AD40" i="2" s="1"/>
  <c r="BW40" i="2"/>
  <c r="BH40" i="2" s="1"/>
  <c r="N40" i="2" s="1"/>
  <c r="AS41" i="2"/>
  <c r="AD41" i="2" s="1"/>
  <c r="N41" i="2" s="1"/>
  <c r="BW41" i="2"/>
  <c r="BH41" i="2" s="1"/>
  <c r="AS42" i="2"/>
  <c r="AD42" i="2" s="1"/>
  <c r="N42" i="2" s="1"/>
  <c r="BW42" i="2"/>
  <c r="BH42" i="2" s="1"/>
  <c r="AS43" i="2"/>
  <c r="AD43" i="2" s="1"/>
  <c r="N43" i="2" s="1"/>
  <c r="BW43" i="2"/>
  <c r="BH43" i="2" s="1"/>
  <c r="AS11" i="2"/>
  <c r="AD11" i="2" s="1"/>
  <c r="N11" i="2" s="1"/>
  <c r="BW11" i="2"/>
  <c r="BH11" i="2" s="1"/>
  <c r="AS13" i="2"/>
  <c r="AD13" i="2" s="1"/>
  <c r="N13" i="2" s="1"/>
  <c r="BW13" i="2"/>
  <c r="BH13" i="2" s="1"/>
  <c r="AS14" i="2"/>
  <c r="AD14" i="2" s="1"/>
  <c r="BW14" i="2"/>
  <c r="BH14" i="2" s="1"/>
  <c r="AS16" i="2"/>
  <c r="AD16" i="2" s="1"/>
  <c r="BW16" i="2"/>
  <c r="BH16" i="2" s="1"/>
  <c r="AS17" i="2"/>
  <c r="AD17" i="2" s="1"/>
  <c r="BW17" i="2"/>
  <c r="BH17" i="2" s="1"/>
  <c r="N17" i="2" s="1"/>
  <c r="BX25" i="2" l="1"/>
  <c r="BI25" i="2" s="1"/>
  <c r="O25" i="2" s="1"/>
  <c r="AT25" i="2"/>
  <c r="AE25" i="2" s="1"/>
  <c r="CN43" i="2"/>
  <c r="CN24" i="2"/>
  <c r="CN25" i="2"/>
  <c r="N49" i="2"/>
  <c r="N16" i="2"/>
  <c r="N38" i="2"/>
  <c r="N23" i="2"/>
  <c r="N54" i="2"/>
  <c r="AU19" i="2"/>
  <c r="AF19" i="2" s="1"/>
  <c r="P19" i="2" s="1"/>
  <c r="P20" i="2" s="1"/>
  <c r="BY19" i="2"/>
  <c r="BJ19" i="2" s="1"/>
  <c r="CN17" i="2"/>
  <c r="CN16" i="2"/>
  <c r="CN14" i="2"/>
  <c r="P14" i="2" s="1"/>
  <c r="CN13" i="2"/>
  <c r="CN11" i="2"/>
  <c r="CN42" i="2"/>
  <c r="CN41" i="2"/>
  <c r="CN40" i="2"/>
  <c r="CN39" i="2"/>
  <c r="CN38" i="2"/>
  <c r="CN37" i="2"/>
  <c r="CN36" i="2"/>
  <c r="CN35" i="2"/>
  <c r="CN34" i="2"/>
  <c r="CN33" i="2"/>
  <c r="CN32" i="2"/>
  <c r="CN31" i="2"/>
  <c r="CN21" i="2"/>
  <c r="CN22" i="2"/>
  <c r="CN23" i="2"/>
  <c r="CN27" i="2"/>
  <c r="CN29" i="2"/>
  <c r="CN30" i="2"/>
  <c r="CN55" i="2"/>
  <c r="AU45" i="2"/>
  <c r="AF45" i="2" s="1"/>
  <c r="P45" i="2" s="1"/>
  <c r="P46" i="2" s="1"/>
  <c r="BY45" i="2"/>
  <c r="BJ45" i="2" s="1"/>
  <c r="CN47" i="2"/>
  <c r="CN48" i="2"/>
  <c r="CN49" i="2"/>
  <c r="CN51" i="2"/>
  <c r="CN53" i="2"/>
  <c r="CN54" i="2"/>
  <c r="CP9" i="2"/>
  <c r="R9" i="2" s="1"/>
  <c r="R10" i="2" s="1"/>
  <c r="AV9" i="2"/>
  <c r="AG9" i="2" s="1"/>
  <c r="BZ9" i="2"/>
  <c r="CO45" i="2"/>
  <c r="CO19" i="2"/>
  <c r="AT54" i="2"/>
  <c r="AE54" i="2" s="1"/>
  <c r="BX54" i="2"/>
  <c r="BI54" i="2" s="1"/>
  <c r="AT53" i="2"/>
  <c r="AE53" i="2" s="1"/>
  <c r="BX53" i="2"/>
  <c r="BI53" i="2" s="1"/>
  <c r="O53" i="2" s="1"/>
  <c r="AT51" i="2"/>
  <c r="AE51" i="2" s="1"/>
  <c r="O51" i="2" s="1"/>
  <c r="BX51" i="2"/>
  <c r="BI51" i="2" s="1"/>
  <c r="AT49" i="2"/>
  <c r="AE49" i="2" s="1"/>
  <c r="BX49" i="2"/>
  <c r="BI49" i="2" s="1"/>
  <c r="AT48" i="2"/>
  <c r="AE48" i="2" s="1"/>
  <c r="O48" i="2" s="1"/>
  <c r="BX48" i="2"/>
  <c r="BI48" i="2" s="1"/>
  <c r="AT47" i="2"/>
  <c r="AE47" i="2" s="1"/>
  <c r="O47" i="2" s="1"/>
  <c r="BX47" i="2"/>
  <c r="BI47" i="2" s="1"/>
  <c r="AT55" i="2"/>
  <c r="AE55" i="2" s="1"/>
  <c r="BX55" i="2"/>
  <c r="BI55" i="2" s="1"/>
  <c r="O55" i="2" s="1"/>
  <c r="AT30" i="2"/>
  <c r="AE30" i="2" s="1"/>
  <c r="O30" i="2" s="1"/>
  <c r="BX30" i="2"/>
  <c r="BI30" i="2" s="1"/>
  <c r="AT29" i="2"/>
  <c r="AE29" i="2" s="1"/>
  <c r="O29" i="2" s="1"/>
  <c r="BX29" i="2"/>
  <c r="BI29" i="2" s="1"/>
  <c r="AT27" i="2"/>
  <c r="AE27" i="2" s="1"/>
  <c r="O27" i="2" s="1"/>
  <c r="O28" i="2" s="1"/>
  <c r="BX27" i="2"/>
  <c r="BI27" i="2" s="1"/>
  <c r="AT24" i="2"/>
  <c r="AE24" i="2" s="1"/>
  <c r="O24" i="2" s="1"/>
  <c r="O26" i="2" s="1"/>
  <c r="BX24" i="2"/>
  <c r="BI24" i="2" s="1"/>
  <c r="AT23" i="2"/>
  <c r="AE23" i="2" s="1"/>
  <c r="BX23" i="2"/>
  <c r="BI23" i="2" s="1"/>
  <c r="AT22" i="2"/>
  <c r="AE22" i="2" s="1"/>
  <c r="O22" i="2" s="1"/>
  <c r="BX22" i="2"/>
  <c r="BI22" i="2" s="1"/>
  <c r="AT21" i="2"/>
  <c r="AE21" i="2" s="1"/>
  <c r="O21" i="2" s="1"/>
  <c r="BX21" i="2"/>
  <c r="BI21" i="2" s="1"/>
  <c r="AT31" i="2"/>
  <c r="AE31" i="2" s="1"/>
  <c r="O31" i="2" s="1"/>
  <c r="BX31" i="2"/>
  <c r="BI31" i="2" s="1"/>
  <c r="AT32" i="2"/>
  <c r="AE32" i="2" s="1"/>
  <c r="O32" i="2" s="1"/>
  <c r="BX32" i="2"/>
  <c r="BI32" i="2" s="1"/>
  <c r="AT33" i="2"/>
  <c r="AE33" i="2" s="1"/>
  <c r="O33" i="2" s="1"/>
  <c r="BX33" i="2"/>
  <c r="BI33" i="2" s="1"/>
  <c r="AT34" i="2"/>
  <c r="AE34" i="2" s="1"/>
  <c r="O34" i="2" s="1"/>
  <c r="BX34" i="2"/>
  <c r="BI34" i="2" s="1"/>
  <c r="AT35" i="2"/>
  <c r="AE35" i="2" s="1"/>
  <c r="O35" i="2" s="1"/>
  <c r="BX35" i="2"/>
  <c r="BI35" i="2" s="1"/>
  <c r="AT36" i="2"/>
  <c r="AE36" i="2" s="1"/>
  <c r="O36" i="2" s="1"/>
  <c r="BX36" i="2"/>
  <c r="BI36" i="2" s="1"/>
  <c r="AT37" i="2"/>
  <c r="AE37" i="2" s="1"/>
  <c r="O37" i="2" s="1"/>
  <c r="BX37" i="2"/>
  <c r="BI37" i="2" s="1"/>
  <c r="AT38" i="2"/>
  <c r="AE38" i="2" s="1"/>
  <c r="BX38" i="2"/>
  <c r="BI38" i="2" s="1"/>
  <c r="AT39" i="2"/>
  <c r="AE39" i="2" s="1"/>
  <c r="O39" i="2" s="1"/>
  <c r="BX39" i="2"/>
  <c r="BI39" i="2" s="1"/>
  <c r="AT40" i="2"/>
  <c r="AE40" i="2" s="1"/>
  <c r="BX40" i="2"/>
  <c r="BI40" i="2" s="1"/>
  <c r="O40" i="2" s="1"/>
  <c r="AT41" i="2"/>
  <c r="AE41" i="2" s="1"/>
  <c r="O41" i="2" s="1"/>
  <c r="BX41" i="2"/>
  <c r="BI41" i="2" s="1"/>
  <c r="AT42" i="2"/>
  <c r="AE42" i="2" s="1"/>
  <c r="O42" i="2" s="1"/>
  <c r="BX42" i="2"/>
  <c r="BI42" i="2" s="1"/>
  <c r="AT43" i="2"/>
  <c r="AE43" i="2" s="1"/>
  <c r="O43" i="2" s="1"/>
  <c r="BX43" i="2"/>
  <c r="BI43" i="2" s="1"/>
  <c r="AT11" i="2"/>
  <c r="AE11" i="2" s="1"/>
  <c r="O11" i="2" s="1"/>
  <c r="BX11" i="2"/>
  <c r="BI11" i="2" s="1"/>
  <c r="AT13" i="2"/>
  <c r="AE13" i="2" s="1"/>
  <c r="O13" i="2" s="1"/>
  <c r="BX13" i="2"/>
  <c r="BI13" i="2" s="1"/>
  <c r="AT14" i="2"/>
  <c r="AE14" i="2" s="1"/>
  <c r="BX14" i="2"/>
  <c r="BI14" i="2" s="1"/>
  <c r="AT16" i="2"/>
  <c r="AE16" i="2" s="1"/>
  <c r="BX16" i="2"/>
  <c r="BI16" i="2" s="1"/>
  <c r="AT17" i="2"/>
  <c r="AE17" i="2" s="1"/>
  <c r="BX17" i="2"/>
  <c r="BI17" i="2" s="1"/>
  <c r="O17" i="2" s="1"/>
  <c r="BY25" i="2" l="1"/>
  <c r="BJ25" i="2" s="1"/>
  <c r="P25" i="2" s="1"/>
  <c r="AU25" i="2"/>
  <c r="AF25" i="2" s="1"/>
  <c r="CO43" i="2"/>
  <c r="CO24" i="2"/>
  <c r="CO25" i="2"/>
  <c r="O16" i="2"/>
  <c r="O49" i="2"/>
  <c r="O38" i="2"/>
  <c r="O23" i="2"/>
  <c r="O54" i="2"/>
  <c r="BK9" i="2"/>
  <c r="BO14" i="2"/>
  <c r="AZ14" i="2" s="1"/>
  <c r="AV19" i="2"/>
  <c r="AG19" i="2" s="1"/>
  <c r="Q19" i="2" s="1"/>
  <c r="Q20" i="2" s="1"/>
  <c r="BZ19" i="2"/>
  <c r="BK19" i="2" s="1"/>
  <c r="CO17" i="2"/>
  <c r="CO16" i="2"/>
  <c r="CO14" i="2"/>
  <c r="Q14" i="2" s="1"/>
  <c r="CO13" i="2"/>
  <c r="CO11" i="2"/>
  <c r="CO42" i="2"/>
  <c r="CO41" i="2"/>
  <c r="CO40" i="2"/>
  <c r="CO39" i="2"/>
  <c r="CO38" i="2"/>
  <c r="CO37" i="2"/>
  <c r="CO36" i="2"/>
  <c r="CO35" i="2"/>
  <c r="CO34" i="2"/>
  <c r="CO33" i="2"/>
  <c r="CO32" i="2"/>
  <c r="CO31" i="2"/>
  <c r="CO21" i="2"/>
  <c r="CO22" i="2"/>
  <c r="CO23" i="2"/>
  <c r="CO27" i="2"/>
  <c r="CO29" i="2"/>
  <c r="CO30" i="2"/>
  <c r="CO55" i="2"/>
  <c r="AV45" i="2"/>
  <c r="AG45" i="2" s="1"/>
  <c r="Q45" i="2" s="1"/>
  <c r="Q46" i="2" s="1"/>
  <c r="BZ45" i="2"/>
  <c r="BK45" i="2" s="1"/>
  <c r="CO47" i="2"/>
  <c r="CO48" i="2"/>
  <c r="CO49" i="2"/>
  <c r="CO51" i="2"/>
  <c r="CO53" i="2"/>
  <c r="CO54" i="2"/>
  <c r="CQ9" i="2"/>
  <c r="S9" i="2" s="1"/>
  <c r="S10" i="2" s="1"/>
  <c r="AW9" i="2"/>
  <c r="AH9" i="2" s="1"/>
  <c r="CA9" i="2"/>
  <c r="BL9" i="2" s="1"/>
  <c r="CP45" i="2"/>
  <c r="CP19" i="2"/>
  <c r="AU54" i="2"/>
  <c r="AF54" i="2" s="1"/>
  <c r="BY54" i="2"/>
  <c r="BJ54" i="2" s="1"/>
  <c r="AU53" i="2"/>
  <c r="AF53" i="2" s="1"/>
  <c r="BY53" i="2"/>
  <c r="BJ53" i="2" s="1"/>
  <c r="P53" i="2" s="1"/>
  <c r="AU51" i="2"/>
  <c r="AF51" i="2" s="1"/>
  <c r="P51" i="2" s="1"/>
  <c r="BY51" i="2"/>
  <c r="BJ51" i="2" s="1"/>
  <c r="AU49" i="2"/>
  <c r="AF49" i="2" s="1"/>
  <c r="BY49" i="2"/>
  <c r="BJ49" i="2" s="1"/>
  <c r="AU48" i="2"/>
  <c r="AF48" i="2" s="1"/>
  <c r="P48" i="2" s="1"/>
  <c r="BY48" i="2"/>
  <c r="BJ48" i="2" s="1"/>
  <c r="AU47" i="2"/>
  <c r="AF47" i="2" s="1"/>
  <c r="P47" i="2" s="1"/>
  <c r="BY47" i="2"/>
  <c r="BJ47" i="2" s="1"/>
  <c r="AU55" i="2"/>
  <c r="AF55" i="2" s="1"/>
  <c r="BY55" i="2"/>
  <c r="BJ55" i="2" s="1"/>
  <c r="P55" i="2" s="1"/>
  <c r="AU30" i="2"/>
  <c r="AF30" i="2" s="1"/>
  <c r="P30" i="2" s="1"/>
  <c r="BY30" i="2"/>
  <c r="BJ30" i="2" s="1"/>
  <c r="AU29" i="2"/>
  <c r="AF29" i="2" s="1"/>
  <c r="P29" i="2" s="1"/>
  <c r="BY29" i="2"/>
  <c r="BJ29" i="2" s="1"/>
  <c r="AU27" i="2"/>
  <c r="AF27" i="2" s="1"/>
  <c r="P27" i="2" s="1"/>
  <c r="P28" i="2" s="1"/>
  <c r="BY27" i="2"/>
  <c r="BJ27" i="2" s="1"/>
  <c r="AU24" i="2"/>
  <c r="AF24" i="2" s="1"/>
  <c r="P24" i="2" s="1"/>
  <c r="P26" i="2" s="1"/>
  <c r="BY24" i="2"/>
  <c r="BJ24" i="2" s="1"/>
  <c r="AU23" i="2"/>
  <c r="AF23" i="2" s="1"/>
  <c r="BY23" i="2"/>
  <c r="BJ23" i="2" s="1"/>
  <c r="AU22" i="2"/>
  <c r="AF22" i="2" s="1"/>
  <c r="P22" i="2" s="1"/>
  <c r="BY22" i="2"/>
  <c r="BJ22" i="2" s="1"/>
  <c r="AU21" i="2"/>
  <c r="AF21" i="2" s="1"/>
  <c r="P21" i="2" s="1"/>
  <c r="BY21" i="2"/>
  <c r="BJ21" i="2" s="1"/>
  <c r="AU31" i="2"/>
  <c r="AF31" i="2" s="1"/>
  <c r="P31" i="2" s="1"/>
  <c r="BY31" i="2"/>
  <c r="BJ31" i="2" s="1"/>
  <c r="AU32" i="2"/>
  <c r="AF32" i="2" s="1"/>
  <c r="P32" i="2" s="1"/>
  <c r="BY32" i="2"/>
  <c r="BJ32" i="2" s="1"/>
  <c r="AU33" i="2"/>
  <c r="AF33" i="2" s="1"/>
  <c r="P33" i="2" s="1"/>
  <c r="BY33" i="2"/>
  <c r="BJ33" i="2" s="1"/>
  <c r="AU34" i="2"/>
  <c r="AF34" i="2" s="1"/>
  <c r="P34" i="2" s="1"/>
  <c r="BY34" i="2"/>
  <c r="BJ34" i="2" s="1"/>
  <c r="AU35" i="2"/>
  <c r="AF35" i="2" s="1"/>
  <c r="P35" i="2" s="1"/>
  <c r="BY35" i="2"/>
  <c r="BJ35" i="2" s="1"/>
  <c r="AU36" i="2"/>
  <c r="AF36" i="2" s="1"/>
  <c r="P36" i="2" s="1"/>
  <c r="BY36" i="2"/>
  <c r="BJ36" i="2" s="1"/>
  <c r="AU37" i="2"/>
  <c r="AF37" i="2" s="1"/>
  <c r="P37" i="2" s="1"/>
  <c r="BY37" i="2"/>
  <c r="BJ37" i="2" s="1"/>
  <c r="AU38" i="2"/>
  <c r="AF38" i="2" s="1"/>
  <c r="BY38" i="2"/>
  <c r="BJ38" i="2" s="1"/>
  <c r="AU39" i="2"/>
  <c r="AF39" i="2" s="1"/>
  <c r="P39" i="2" s="1"/>
  <c r="BY39" i="2"/>
  <c r="BJ39" i="2" s="1"/>
  <c r="AU40" i="2"/>
  <c r="AF40" i="2" s="1"/>
  <c r="BY40" i="2"/>
  <c r="BJ40" i="2" s="1"/>
  <c r="P40" i="2" s="1"/>
  <c r="AU41" i="2"/>
  <c r="AF41" i="2" s="1"/>
  <c r="P41" i="2" s="1"/>
  <c r="BY41" i="2"/>
  <c r="BJ41" i="2" s="1"/>
  <c r="AU42" i="2"/>
  <c r="AF42" i="2" s="1"/>
  <c r="P42" i="2" s="1"/>
  <c r="BY42" i="2"/>
  <c r="BJ42" i="2" s="1"/>
  <c r="AU43" i="2"/>
  <c r="AF43" i="2" s="1"/>
  <c r="P43" i="2" s="1"/>
  <c r="BY43" i="2"/>
  <c r="BJ43" i="2" s="1"/>
  <c r="AU11" i="2"/>
  <c r="AF11" i="2" s="1"/>
  <c r="P11" i="2" s="1"/>
  <c r="BY11" i="2"/>
  <c r="BJ11" i="2" s="1"/>
  <c r="AU13" i="2"/>
  <c r="AF13" i="2" s="1"/>
  <c r="P13" i="2" s="1"/>
  <c r="BY13" i="2"/>
  <c r="BJ13" i="2" s="1"/>
  <c r="AU14" i="2"/>
  <c r="AF14" i="2" s="1"/>
  <c r="BY14" i="2"/>
  <c r="BJ14" i="2" s="1"/>
  <c r="AU16" i="2"/>
  <c r="AF16" i="2" s="1"/>
  <c r="BY16" i="2"/>
  <c r="BJ16" i="2" s="1"/>
  <c r="AU17" i="2"/>
  <c r="AF17" i="2" s="1"/>
  <c r="BY17" i="2"/>
  <c r="BJ17" i="2" s="1"/>
  <c r="P17" i="2" s="1"/>
  <c r="AV25" i="2" l="1"/>
  <c r="AG25" i="2" s="1"/>
  <c r="BZ25" i="2"/>
  <c r="BK25" i="2" s="1"/>
  <c r="Q25" i="2" s="1"/>
  <c r="CP43" i="2"/>
  <c r="CP24" i="2"/>
  <c r="CP25" i="2"/>
  <c r="P38" i="2"/>
  <c r="P23" i="2"/>
  <c r="P54" i="2"/>
  <c r="P16" i="2"/>
  <c r="P49" i="2"/>
  <c r="AW19" i="2"/>
  <c r="AH19" i="2" s="1"/>
  <c r="R19" i="2" s="1"/>
  <c r="R20" i="2" s="1"/>
  <c r="CA19" i="2"/>
  <c r="BL19" i="2" s="1"/>
  <c r="CP17" i="2"/>
  <c r="CP16" i="2"/>
  <c r="CP14" i="2"/>
  <c r="R14" i="2" s="1"/>
  <c r="CP13" i="2"/>
  <c r="CP11" i="2"/>
  <c r="CP42" i="2"/>
  <c r="CP41" i="2"/>
  <c r="CP40" i="2"/>
  <c r="CP39" i="2"/>
  <c r="CP38" i="2"/>
  <c r="CP37" i="2"/>
  <c r="CP36" i="2"/>
  <c r="CP35" i="2"/>
  <c r="CP34" i="2"/>
  <c r="CP33" i="2"/>
  <c r="CP32" i="2"/>
  <c r="CP31" i="2"/>
  <c r="CP21" i="2"/>
  <c r="CP22" i="2"/>
  <c r="CP23" i="2"/>
  <c r="CP27" i="2"/>
  <c r="CP29" i="2"/>
  <c r="CP30" i="2"/>
  <c r="CP55" i="2"/>
  <c r="AW45" i="2"/>
  <c r="AH45" i="2" s="1"/>
  <c r="R45" i="2" s="1"/>
  <c r="R46" i="2" s="1"/>
  <c r="CA45" i="2"/>
  <c r="BL45" i="2" s="1"/>
  <c r="CP47" i="2"/>
  <c r="CP48" i="2"/>
  <c r="CP49" i="2"/>
  <c r="CP51" i="2"/>
  <c r="CP53" i="2"/>
  <c r="CP54" i="2"/>
  <c r="AX9" i="2"/>
  <c r="AI9" i="2" s="1"/>
  <c r="CB9" i="2"/>
  <c r="BM9" i="2" s="1"/>
  <c r="CQ45" i="2"/>
  <c r="CQ19" i="2"/>
  <c r="AV54" i="2"/>
  <c r="AG54" i="2" s="1"/>
  <c r="BZ54" i="2"/>
  <c r="BK54" i="2" s="1"/>
  <c r="AV53" i="2"/>
  <c r="AG53" i="2" s="1"/>
  <c r="BZ53" i="2"/>
  <c r="BK53" i="2" s="1"/>
  <c r="Q53" i="2" s="1"/>
  <c r="AV51" i="2"/>
  <c r="AG51" i="2" s="1"/>
  <c r="Q51" i="2" s="1"/>
  <c r="BZ51" i="2"/>
  <c r="BK51" i="2" s="1"/>
  <c r="AV49" i="2"/>
  <c r="AG49" i="2" s="1"/>
  <c r="BZ49" i="2"/>
  <c r="BK49" i="2" s="1"/>
  <c r="AV48" i="2"/>
  <c r="AG48" i="2" s="1"/>
  <c r="Q48" i="2" s="1"/>
  <c r="BZ48" i="2"/>
  <c r="BK48" i="2" s="1"/>
  <c r="AV47" i="2"/>
  <c r="AG47" i="2" s="1"/>
  <c r="Q47" i="2" s="1"/>
  <c r="BZ47" i="2"/>
  <c r="BK47" i="2" s="1"/>
  <c r="AV55" i="2"/>
  <c r="AG55" i="2" s="1"/>
  <c r="BZ55" i="2"/>
  <c r="BK55" i="2" s="1"/>
  <c r="Q55" i="2" s="1"/>
  <c r="AV30" i="2"/>
  <c r="AG30" i="2" s="1"/>
  <c r="Q30" i="2" s="1"/>
  <c r="BZ30" i="2"/>
  <c r="BK30" i="2" s="1"/>
  <c r="AV29" i="2"/>
  <c r="AG29" i="2" s="1"/>
  <c r="Q29" i="2" s="1"/>
  <c r="BZ29" i="2"/>
  <c r="BK29" i="2" s="1"/>
  <c r="AV27" i="2"/>
  <c r="AG27" i="2" s="1"/>
  <c r="Q27" i="2" s="1"/>
  <c r="Q28" i="2" s="1"/>
  <c r="BZ27" i="2"/>
  <c r="BK27" i="2" s="1"/>
  <c r="AV24" i="2"/>
  <c r="AG24" i="2" s="1"/>
  <c r="Q24" i="2" s="1"/>
  <c r="Q26" i="2" s="1"/>
  <c r="BZ24" i="2"/>
  <c r="BK24" i="2" s="1"/>
  <c r="AV23" i="2"/>
  <c r="AG23" i="2" s="1"/>
  <c r="BZ23" i="2"/>
  <c r="BK23" i="2" s="1"/>
  <c r="AV22" i="2"/>
  <c r="AG22" i="2" s="1"/>
  <c r="Q22" i="2" s="1"/>
  <c r="BZ22" i="2"/>
  <c r="BK22" i="2" s="1"/>
  <c r="AV21" i="2"/>
  <c r="AG21" i="2" s="1"/>
  <c r="Q21" i="2" s="1"/>
  <c r="BZ21" i="2"/>
  <c r="BK21" i="2" s="1"/>
  <c r="AV31" i="2"/>
  <c r="AG31" i="2" s="1"/>
  <c r="Q31" i="2" s="1"/>
  <c r="BZ31" i="2"/>
  <c r="BK31" i="2" s="1"/>
  <c r="AV32" i="2"/>
  <c r="AG32" i="2" s="1"/>
  <c r="Q32" i="2" s="1"/>
  <c r="BZ32" i="2"/>
  <c r="BK32" i="2" s="1"/>
  <c r="AV33" i="2"/>
  <c r="AG33" i="2" s="1"/>
  <c r="Q33" i="2" s="1"/>
  <c r="BZ33" i="2"/>
  <c r="BK33" i="2" s="1"/>
  <c r="AV34" i="2"/>
  <c r="AG34" i="2" s="1"/>
  <c r="Q34" i="2" s="1"/>
  <c r="BZ34" i="2"/>
  <c r="BK34" i="2" s="1"/>
  <c r="AV35" i="2"/>
  <c r="AG35" i="2" s="1"/>
  <c r="Q35" i="2" s="1"/>
  <c r="BZ35" i="2"/>
  <c r="BK35" i="2" s="1"/>
  <c r="AV36" i="2"/>
  <c r="AG36" i="2" s="1"/>
  <c r="Q36" i="2" s="1"/>
  <c r="BZ36" i="2"/>
  <c r="BK36" i="2" s="1"/>
  <c r="AV37" i="2"/>
  <c r="AG37" i="2" s="1"/>
  <c r="Q37" i="2" s="1"/>
  <c r="BZ37" i="2"/>
  <c r="BK37" i="2" s="1"/>
  <c r="AV38" i="2"/>
  <c r="AG38" i="2" s="1"/>
  <c r="BZ38" i="2"/>
  <c r="BK38" i="2" s="1"/>
  <c r="AV39" i="2"/>
  <c r="AG39" i="2" s="1"/>
  <c r="Q39" i="2" s="1"/>
  <c r="BZ39" i="2"/>
  <c r="BK39" i="2" s="1"/>
  <c r="AV40" i="2"/>
  <c r="AG40" i="2" s="1"/>
  <c r="BZ40" i="2"/>
  <c r="BK40" i="2" s="1"/>
  <c r="Q40" i="2" s="1"/>
  <c r="AV41" i="2"/>
  <c r="AG41" i="2" s="1"/>
  <c r="Q41" i="2" s="1"/>
  <c r="BZ41" i="2"/>
  <c r="BK41" i="2" s="1"/>
  <c r="AV42" i="2"/>
  <c r="AG42" i="2" s="1"/>
  <c r="Q42" i="2" s="1"/>
  <c r="BZ42" i="2"/>
  <c r="BK42" i="2" s="1"/>
  <c r="AV43" i="2"/>
  <c r="AG43" i="2" s="1"/>
  <c r="Q43" i="2" s="1"/>
  <c r="BZ43" i="2"/>
  <c r="BK43" i="2" s="1"/>
  <c r="AV11" i="2"/>
  <c r="AG11" i="2" s="1"/>
  <c r="Q11" i="2" s="1"/>
  <c r="BZ11" i="2"/>
  <c r="BK11" i="2" s="1"/>
  <c r="AV13" i="2"/>
  <c r="AG13" i="2" s="1"/>
  <c r="Q13" i="2" s="1"/>
  <c r="BZ13" i="2"/>
  <c r="BK13" i="2" s="1"/>
  <c r="AV14" i="2"/>
  <c r="AG14" i="2" s="1"/>
  <c r="BZ14" i="2"/>
  <c r="BK14" i="2" s="1"/>
  <c r="AV16" i="2"/>
  <c r="AG16" i="2" s="1"/>
  <c r="BZ16" i="2"/>
  <c r="BK16" i="2" s="1"/>
  <c r="AV17" i="2"/>
  <c r="AG17" i="2" s="1"/>
  <c r="BZ17" i="2"/>
  <c r="BK17" i="2" s="1"/>
  <c r="Q17" i="2" s="1"/>
  <c r="CQ43" i="2" l="1"/>
  <c r="CQ24" i="2"/>
  <c r="CQ25" i="2"/>
  <c r="AW25" i="2"/>
  <c r="AH25" i="2" s="1"/>
  <c r="CA25" i="2"/>
  <c r="BL25" i="2" s="1"/>
  <c r="R25" i="2" s="1"/>
  <c r="Q49" i="2"/>
  <c r="Q16" i="2"/>
  <c r="Q38" i="2"/>
  <c r="Q23" i="2"/>
  <c r="Q54" i="2"/>
  <c r="AX19" i="2"/>
  <c r="AI19" i="2" s="1"/>
  <c r="S19" i="2" s="1"/>
  <c r="S20" i="2" s="1"/>
  <c r="CB19" i="2"/>
  <c r="BM19" i="2" s="1"/>
  <c r="CQ17" i="2"/>
  <c r="CQ16" i="2"/>
  <c r="CQ14" i="2"/>
  <c r="S14" i="2" s="1"/>
  <c r="CQ13" i="2"/>
  <c r="CQ11" i="2"/>
  <c r="CQ42" i="2"/>
  <c r="CQ41" i="2"/>
  <c r="CQ40" i="2"/>
  <c r="CQ39" i="2"/>
  <c r="CQ38" i="2"/>
  <c r="CQ37" i="2"/>
  <c r="CQ36" i="2"/>
  <c r="CQ35" i="2"/>
  <c r="CQ34" i="2"/>
  <c r="CQ33" i="2"/>
  <c r="CQ32" i="2"/>
  <c r="CQ31" i="2"/>
  <c r="CQ21" i="2"/>
  <c r="CQ22" i="2"/>
  <c r="CQ23" i="2"/>
  <c r="CQ27" i="2"/>
  <c r="CQ29" i="2"/>
  <c r="CQ30" i="2"/>
  <c r="CQ55" i="2"/>
  <c r="AX45" i="2"/>
  <c r="AI45" i="2" s="1"/>
  <c r="S45" i="2" s="1"/>
  <c r="S46" i="2" s="1"/>
  <c r="CB45" i="2"/>
  <c r="BM45" i="2" s="1"/>
  <c r="CQ47" i="2"/>
  <c r="CQ48" i="2"/>
  <c r="CQ49" i="2"/>
  <c r="CQ51" i="2"/>
  <c r="CQ53" i="2"/>
  <c r="CQ54" i="2"/>
  <c r="AW54" i="2"/>
  <c r="AH54" i="2" s="1"/>
  <c r="CA54" i="2"/>
  <c r="BL54" i="2" s="1"/>
  <c r="AW53" i="2"/>
  <c r="AH53" i="2" s="1"/>
  <c r="CA53" i="2"/>
  <c r="BL53" i="2" s="1"/>
  <c r="R53" i="2" s="1"/>
  <c r="AW51" i="2"/>
  <c r="AH51" i="2" s="1"/>
  <c r="R51" i="2" s="1"/>
  <c r="CA51" i="2"/>
  <c r="BL51" i="2" s="1"/>
  <c r="AW49" i="2"/>
  <c r="AH49" i="2" s="1"/>
  <c r="CA49" i="2"/>
  <c r="BL49" i="2" s="1"/>
  <c r="AW48" i="2"/>
  <c r="AH48" i="2" s="1"/>
  <c r="R48" i="2" s="1"/>
  <c r="CA48" i="2"/>
  <c r="BL48" i="2" s="1"/>
  <c r="AW47" i="2"/>
  <c r="AH47" i="2" s="1"/>
  <c r="R47" i="2" s="1"/>
  <c r="CA47" i="2"/>
  <c r="BL47" i="2" s="1"/>
  <c r="AW55" i="2"/>
  <c r="AH55" i="2" s="1"/>
  <c r="CA55" i="2"/>
  <c r="BL55" i="2" s="1"/>
  <c r="R55" i="2" s="1"/>
  <c r="AW30" i="2"/>
  <c r="AH30" i="2" s="1"/>
  <c r="R30" i="2" s="1"/>
  <c r="CA30" i="2"/>
  <c r="BL30" i="2" s="1"/>
  <c r="AW29" i="2"/>
  <c r="AH29" i="2" s="1"/>
  <c r="R29" i="2" s="1"/>
  <c r="CA29" i="2"/>
  <c r="BL29" i="2" s="1"/>
  <c r="AW27" i="2"/>
  <c r="AH27" i="2" s="1"/>
  <c r="R27" i="2" s="1"/>
  <c r="R28" i="2" s="1"/>
  <c r="CA27" i="2"/>
  <c r="BL27" i="2" s="1"/>
  <c r="AW24" i="2"/>
  <c r="AH24" i="2" s="1"/>
  <c r="R24" i="2" s="1"/>
  <c r="R26" i="2" s="1"/>
  <c r="CA24" i="2"/>
  <c r="BL24" i="2" s="1"/>
  <c r="AW23" i="2"/>
  <c r="AH23" i="2" s="1"/>
  <c r="CA23" i="2"/>
  <c r="BL23" i="2" s="1"/>
  <c r="AW22" i="2"/>
  <c r="AH22" i="2" s="1"/>
  <c r="R22" i="2" s="1"/>
  <c r="CA22" i="2"/>
  <c r="BL22" i="2" s="1"/>
  <c r="AW21" i="2"/>
  <c r="AH21" i="2" s="1"/>
  <c r="R21" i="2" s="1"/>
  <c r="CA21" i="2"/>
  <c r="BL21" i="2" s="1"/>
  <c r="AW31" i="2"/>
  <c r="AH31" i="2" s="1"/>
  <c r="R31" i="2" s="1"/>
  <c r="CA31" i="2"/>
  <c r="BL31" i="2" s="1"/>
  <c r="AW32" i="2"/>
  <c r="AH32" i="2" s="1"/>
  <c r="R32" i="2" s="1"/>
  <c r="CA32" i="2"/>
  <c r="BL32" i="2" s="1"/>
  <c r="AW33" i="2"/>
  <c r="AH33" i="2" s="1"/>
  <c r="R33" i="2" s="1"/>
  <c r="CA33" i="2"/>
  <c r="BL33" i="2" s="1"/>
  <c r="AW34" i="2"/>
  <c r="AH34" i="2" s="1"/>
  <c r="R34" i="2" s="1"/>
  <c r="CA34" i="2"/>
  <c r="BL34" i="2" s="1"/>
  <c r="AW35" i="2"/>
  <c r="AH35" i="2" s="1"/>
  <c r="R35" i="2" s="1"/>
  <c r="CA35" i="2"/>
  <c r="BL35" i="2" s="1"/>
  <c r="AW36" i="2"/>
  <c r="AH36" i="2" s="1"/>
  <c r="R36" i="2" s="1"/>
  <c r="CA36" i="2"/>
  <c r="BL36" i="2" s="1"/>
  <c r="AW37" i="2"/>
  <c r="AH37" i="2" s="1"/>
  <c r="R37" i="2" s="1"/>
  <c r="CA37" i="2"/>
  <c r="BL37" i="2" s="1"/>
  <c r="AW38" i="2"/>
  <c r="AH38" i="2" s="1"/>
  <c r="CA38" i="2"/>
  <c r="BL38" i="2" s="1"/>
  <c r="AW39" i="2"/>
  <c r="AH39" i="2" s="1"/>
  <c r="R39" i="2" s="1"/>
  <c r="CA39" i="2"/>
  <c r="BL39" i="2" s="1"/>
  <c r="AW40" i="2"/>
  <c r="AH40" i="2" s="1"/>
  <c r="CA40" i="2"/>
  <c r="BL40" i="2" s="1"/>
  <c r="R40" i="2" s="1"/>
  <c r="AW41" i="2"/>
  <c r="AH41" i="2" s="1"/>
  <c r="R41" i="2" s="1"/>
  <c r="CA41" i="2"/>
  <c r="BL41" i="2" s="1"/>
  <c r="AW42" i="2"/>
  <c r="AH42" i="2" s="1"/>
  <c r="R42" i="2" s="1"/>
  <c r="CA42" i="2"/>
  <c r="BL42" i="2" s="1"/>
  <c r="AW43" i="2"/>
  <c r="AH43" i="2" s="1"/>
  <c r="R43" i="2" s="1"/>
  <c r="CA43" i="2"/>
  <c r="BL43" i="2" s="1"/>
  <c r="AW11" i="2"/>
  <c r="AH11" i="2" s="1"/>
  <c r="R11" i="2" s="1"/>
  <c r="CA11" i="2"/>
  <c r="BL11" i="2" s="1"/>
  <c r="AW13" i="2"/>
  <c r="AH13" i="2" s="1"/>
  <c r="R13" i="2" s="1"/>
  <c r="CA13" i="2"/>
  <c r="BL13" i="2" s="1"/>
  <c r="AW14" i="2"/>
  <c r="AH14" i="2" s="1"/>
  <c r="CA14" i="2"/>
  <c r="BL14" i="2" s="1"/>
  <c r="AW16" i="2"/>
  <c r="AH16" i="2" s="1"/>
  <c r="CA16" i="2"/>
  <c r="BL16" i="2" s="1"/>
  <c r="AW17" i="2"/>
  <c r="AH17" i="2" s="1"/>
  <c r="CA17" i="2"/>
  <c r="BL17" i="2" s="1"/>
  <c r="R17" i="2" s="1"/>
  <c r="AX25" i="2" l="1"/>
  <c r="AI25" i="2" s="1"/>
  <c r="CB25" i="2"/>
  <c r="BM25" i="2" s="1"/>
  <c r="S25" i="2" s="1"/>
  <c r="R16" i="2"/>
  <c r="R49" i="2"/>
  <c r="R38" i="2"/>
  <c r="R23" i="2"/>
  <c r="R54" i="2"/>
  <c r="AX54" i="2"/>
  <c r="AI54" i="2" s="1"/>
  <c r="CB54" i="2"/>
  <c r="BM54" i="2" s="1"/>
  <c r="AX53" i="2"/>
  <c r="AI53" i="2" s="1"/>
  <c r="CB53" i="2"/>
  <c r="BM53" i="2" s="1"/>
  <c r="S53" i="2" s="1"/>
  <c r="AX51" i="2"/>
  <c r="AI51" i="2" s="1"/>
  <c r="S51" i="2" s="1"/>
  <c r="CB51" i="2"/>
  <c r="BM51" i="2" s="1"/>
  <c r="AX49" i="2"/>
  <c r="AI49" i="2" s="1"/>
  <c r="CB49" i="2"/>
  <c r="BM49" i="2" s="1"/>
  <c r="AX48" i="2"/>
  <c r="AI48" i="2" s="1"/>
  <c r="S48" i="2" s="1"/>
  <c r="CB48" i="2"/>
  <c r="BM48" i="2" s="1"/>
  <c r="AX47" i="2"/>
  <c r="AI47" i="2" s="1"/>
  <c r="S47" i="2" s="1"/>
  <c r="CB47" i="2"/>
  <c r="BM47" i="2" s="1"/>
  <c r="AX55" i="2"/>
  <c r="AI55" i="2" s="1"/>
  <c r="CB55" i="2"/>
  <c r="BM55" i="2" s="1"/>
  <c r="S55" i="2" s="1"/>
  <c r="AX30" i="2"/>
  <c r="AI30" i="2" s="1"/>
  <c r="S30" i="2" s="1"/>
  <c r="CB30" i="2"/>
  <c r="BM30" i="2" s="1"/>
  <c r="AX29" i="2"/>
  <c r="AI29" i="2" s="1"/>
  <c r="S29" i="2" s="1"/>
  <c r="CB29" i="2"/>
  <c r="BM29" i="2" s="1"/>
  <c r="AX27" i="2"/>
  <c r="AI27" i="2" s="1"/>
  <c r="S27" i="2" s="1"/>
  <c r="S28" i="2" s="1"/>
  <c r="CB27" i="2"/>
  <c r="BM27" i="2" s="1"/>
  <c r="AX24" i="2"/>
  <c r="AI24" i="2" s="1"/>
  <c r="S24" i="2" s="1"/>
  <c r="S26" i="2" s="1"/>
  <c r="CB24" i="2"/>
  <c r="BM24" i="2" s="1"/>
  <c r="AX23" i="2"/>
  <c r="AI23" i="2" s="1"/>
  <c r="CB23" i="2"/>
  <c r="BM23" i="2" s="1"/>
  <c r="AX22" i="2"/>
  <c r="AI22" i="2" s="1"/>
  <c r="S22" i="2" s="1"/>
  <c r="CB22" i="2"/>
  <c r="BM22" i="2" s="1"/>
  <c r="AX21" i="2"/>
  <c r="AI21" i="2" s="1"/>
  <c r="S21" i="2" s="1"/>
  <c r="CB21" i="2"/>
  <c r="BM21" i="2" s="1"/>
  <c r="AX31" i="2"/>
  <c r="AI31" i="2" s="1"/>
  <c r="S31" i="2" s="1"/>
  <c r="CB31" i="2"/>
  <c r="BM31" i="2" s="1"/>
  <c r="AX32" i="2"/>
  <c r="AI32" i="2" s="1"/>
  <c r="S32" i="2" s="1"/>
  <c r="CB32" i="2"/>
  <c r="BM32" i="2" s="1"/>
  <c r="AX33" i="2"/>
  <c r="AI33" i="2" s="1"/>
  <c r="S33" i="2" s="1"/>
  <c r="CB33" i="2"/>
  <c r="BM33" i="2" s="1"/>
  <c r="AX34" i="2"/>
  <c r="AI34" i="2" s="1"/>
  <c r="S34" i="2" s="1"/>
  <c r="CB34" i="2"/>
  <c r="BM34" i="2" s="1"/>
  <c r="AX35" i="2"/>
  <c r="AI35" i="2" s="1"/>
  <c r="S35" i="2" s="1"/>
  <c r="CB35" i="2"/>
  <c r="BM35" i="2" s="1"/>
  <c r="AX36" i="2"/>
  <c r="AI36" i="2" s="1"/>
  <c r="S36" i="2" s="1"/>
  <c r="CB36" i="2"/>
  <c r="BM36" i="2" s="1"/>
  <c r="AX37" i="2"/>
  <c r="AI37" i="2" s="1"/>
  <c r="S37" i="2" s="1"/>
  <c r="CB37" i="2"/>
  <c r="BM37" i="2" s="1"/>
  <c r="AX38" i="2"/>
  <c r="AI38" i="2" s="1"/>
  <c r="CB38" i="2"/>
  <c r="BM38" i="2" s="1"/>
  <c r="AX39" i="2"/>
  <c r="AI39" i="2" s="1"/>
  <c r="S39" i="2" s="1"/>
  <c r="CB39" i="2"/>
  <c r="BM39" i="2" s="1"/>
  <c r="AX40" i="2"/>
  <c r="AI40" i="2" s="1"/>
  <c r="CB40" i="2"/>
  <c r="BM40" i="2" s="1"/>
  <c r="S40" i="2" s="1"/>
  <c r="AX41" i="2"/>
  <c r="AI41" i="2" s="1"/>
  <c r="S41" i="2" s="1"/>
  <c r="CB41" i="2"/>
  <c r="BM41" i="2" s="1"/>
  <c r="AX42" i="2"/>
  <c r="AI42" i="2" s="1"/>
  <c r="S42" i="2" s="1"/>
  <c r="CB42" i="2"/>
  <c r="BM42" i="2" s="1"/>
  <c r="AX43" i="2"/>
  <c r="AI43" i="2" s="1"/>
  <c r="S43" i="2" s="1"/>
  <c r="CB43" i="2"/>
  <c r="BM43" i="2" s="1"/>
  <c r="AX11" i="2"/>
  <c r="AI11" i="2" s="1"/>
  <c r="S11" i="2" s="1"/>
  <c r="CB11" i="2"/>
  <c r="BM11" i="2" s="1"/>
  <c r="AX13" i="2"/>
  <c r="AI13" i="2" s="1"/>
  <c r="S13" i="2" s="1"/>
  <c r="CB13" i="2"/>
  <c r="BM13" i="2" s="1"/>
  <c r="AX14" i="2"/>
  <c r="AI14" i="2" s="1"/>
  <c r="CB14" i="2"/>
  <c r="BM14" i="2" s="1"/>
  <c r="AX16" i="2"/>
  <c r="AI16" i="2" s="1"/>
  <c r="CB16" i="2"/>
  <c r="BM16" i="2" s="1"/>
  <c r="AX17" i="2"/>
  <c r="AI17" i="2" s="1"/>
  <c r="CB17" i="2"/>
  <c r="BM17" i="2" s="1"/>
  <c r="S17" i="2" s="1"/>
  <c r="S49" i="2" l="1"/>
  <c r="S16" i="2"/>
  <c r="S38" i="2"/>
  <c r="S23" i="2"/>
  <c r="S54" i="2"/>
</calcChain>
</file>

<file path=xl/sharedStrings.xml><?xml version="1.0" encoding="utf-8"?>
<sst xmlns="http://schemas.openxmlformats.org/spreadsheetml/2006/main" count="246" uniqueCount="205">
  <si>
    <t>lundi</t>
  </si>
  <si>
    <t>mardi</t>
  </si>
  <si>
    <t>mercredi</t>
  </si>
  <si>
    <t>jeudi</t>
  </si>
  <si>
    <t>vendredi</t>
  </si>
  <si>
    <t xml:space="preserve">X-60 </t>
  </si>
  <si>
    <t>Information par l'employeur sur les UTE, les fonctions des cadres.</t>
  </si>
  <si>
    <t xml:space="preserve">Consultation </t>
  </si>
  <si>
    <t>X-35</t>
  </si>
  <si>
    <t>Décision par l'employeur sur les UTE et fonctions des cadres.</t>
  </si>
  <si>
    <t>X-30</t>
  </si>
  <si>
    <t>DEBUT DE LA PROTECTION</t>
  </si>
  <si>
    <t>Envoi à la CNC de votre candidature (individuelle ou liste).</t>
  </si>
  <si>
    <t>X-28</t>
  </si>
  <si>
    <t>Recours au tribunal. Le tribunal du travail statue dans les 23 jours</t>
  </si>
  <si>
    <t>X-5</t>
  </si>
  <si>
    <t>Décision du tribunal</t>
  </si>
  <si>
    <t>X = Y-90</t>
  </si>
  <si>
    <t>X+7</t>
  </si>
  <si>
    <t>Réclamations</t>
  </si>
  <si>
    <t>X+14</t>
  </si>
  <si>
    <t>Décisions de l'employeur</t>
  </si>
  <si>
    <t>X+21</t>
  </si>
  <si>
    <t>Recours auprès du tribunal</t>
  </si>
  <si>
    <t>X+28</t>
  </si>
  <si>
    <t>X+35</t>
  </si>
  <si>
    <t>X+40</t>
  </si>
  <si>
    <t>Affichage des listes des candidats</t>
  </si>
  <si>
    <t>X+47</t>
  </si>
  <si>
    <t>Réclamations contre les listes auprès de l'employeur</t>
  </si>
  <si>
    <t>X+48</t>
  </si>
  <si>
    <t>Transmission des réclamations par l'employeur aux OS</t>
  </si>
  <si>
    <t>X+52</t>
  </si>
  <si>
    <t>X+54</t>
  </si>
  <si>
    <t>Modifications éventuelles des listes de candidats par OS</t>
  </si>
  <si>
    <t>Désignation des membres des bureaux de vote</t>
  </si>
  <si>
    <t>X+56</t>
  </si>
  <si>
    <t>Affichage des listes des candidats modifiées</t>
  </si>
  <si>
    <t>Accord sur le vote par correspondance</t>
  </si>
  <si>
    <t>X+60</t>
  </si>
  <si>
    <t xml:space="preserve">Affichage de la composition des bureaux électoraux </t>
  </si>
  <si>
    <t>X+61</t>
  </si>
  <si>
    <t>X+70</t>
  </si>
  <si>
    <t xml:space="preserve">Désignation  des témoins </t>
  </si>
  <si>
    <t>X+75</t>
  </si>
  <si>
    <t>Décision du tribunal sur les listes de candidats</t>
  </si>
  <si>
    <t>X+76</t>
  </si>
  <si>
    <t>Date limite de remplacement des candidats par OS</t>
  </si>
  <si>
    <t>X+77</t>
  </si>
  <si>
    <t>Listes définitives des candidats</t>
  </si>
  <si>
    <t>Remise des convocations</t>
  </si>
  <si>
    <t>Y</t>
  </si>
  <si>
    <t>VOTE</t>
  </si>
  <si>
    <t>Y+1</t>
  </si>
  <si>
    <t>Remise des documents électoraux</t>
  </si>
  <si>
    <t>Y+2</t>
  </si>
  <si>
    <t>Affichage des résultats</t>
  </si>
  <si>
    <t>Y+15</t>
  </si>
  <si>
    <t>Recours possible auprès du tribunal du travail :</t>
  </si>
  <si>
    <t>en annulation ou en rectification des résultats des élections</t>
  </si>
  <si>
    <t>Y+45</t>
  </si>
  <si>
    <t>Première réunion du CE</t>
  </si>
  <si>
    <t>Y+69</t>
  </si>
  <si>
    <t>Décision du tribunal du travail</t>
  </si>
  <si>
    <t>Y+84</t>
  </si>
  <si>
    <t>Appel de la décision du tribunal du travail</t>
  </si>
  <si>
    <t>Y+144</t>
  </si>
  <si>
    <t>Arrêt de la cour du travail</t>
  </si>
  <si>
    <t>Tableau 4: jours fériés légaux</t>
  </si>
  <si>
    <t>Date</t>
  </si>
  <si>
    <t>Nouvel an</t>
  </si>
  <si>
    <t>dimanche</t>
  </si>
  <si>
    <t>lundi Pâques</t>
  </si>
  <si>
    <t>Fête du travail</t>
  </si>
  <si>
    <t>Ascension</t>
  </si>
  <si>
    <t>lundi Pentec.</t>
  </si>
  <si>
    <t>fête nat.</t>
  </si>
  <si>
    <t>Assomption</t>
  </si>
  <si>
    <t>Les fériés tombant un samedi ou un dimanche ne sont pas pris en compte dans le tableau 4.</t>
  </si>
  <si>
    <t>En effet, la correction a été faite au tableau 3.</t>
  </si>
  <si>
    <t>Description du fonctionnement de la feuille calendrier.</t>
  </si>
  <si>
    <t>Le tableau final donne les différentes dates importantes du calendrier électoral en fonction de la date des élections Y;</t>
  </si>
  <si>
    <t>il tient compte des jours de W.E (samedi et dimanche) et des jours fériés pour calculer les dates limites des différents évènements.</t>
  </si>
  <si>
    <t>Ainsi, lorsque la date limite d'un évènement est un samedi, un dimanche ou un jour férié, la date affichée par le tableau final</t>
  </si>
  <si>
    <r>
      <t>est la date du jour ouvrable précédent (</t>
    </r>
    <r>
      <rPr>
        <sz val="10"/>
        <color indexed="49"/>
        <rFont val="Verdana"/>
        <family val="2"/>
      </rPr>
      <t>ou suivant</t>
    </r>
    <r>
      <rPr>
        <sz val="10"/>
        <rFont val="Verdana"/>
        <family val="2"/>
      </rPr>
      <t>) celle de l'évènement.</t>
    </r>
  </si>
  <si>
    <t>Ce tableau ne prévoit pas que le jour des élections puisse être un samedi ou un dimanche.</t>
  </si>
  <si>
    <t xml:space="preserve">La feuille calendrier se compose de 4 tableaux qui permettent de calculer le tableau final. </t>
  </si>
  <si>
    <t xml:space="preserve">Le tableau 1 comporte en tête de colonne les différentes dates Y possibles pour les élections; dans chaque colonne, les dates des </t>
  </si>
  <si>
    <t>différents évènements sont calculés sans tenir compte des jours de la semaine.</t>
  </si>
  <si>
    <t>Le tableau 2 identifie le jour de la semaine de chaque évènement (lundi= 1, mardi= 2, ...).</t>
  </si>
  <si>
    <t>Dans le tableau 3, chaque date d'évènement est testée: s'il s'agit d'un samedi ou d'un dimanche, la date du vendredi précédent est retenue</t>
  </si>
  <si>
    <t>(correction de -1 et -2 jours pour respectivement le samedi et le dimanche).</t>
  </si>
  <si>
    <t>Le tableau 4 comporte la liste des jours fériés entre X–60 et Y+144; si le jour férié tombe un lundi, la correction à appliquer est -3, sinon, -1.</t>
  </si>
  <si>
    <t>Dans le tableau final, chaque date d'évènement est testée pour connaître si elle correspond à un jour férié et la correction choisie</t>
  </si>
  <si>
    <t>dans le tableau 4 est appliquée.</t>
  </si>
  <si>
    <r>
      <t xml:space="preserve">Les données à introduire pour le calcul du calendrier sont identifiées par des caractères </t>
    </r>
    <r>
      <rPr>
        <sz val="10"/>
        <color indexed="30"/>
        <rFont val="Verdana"/>
        <family val="2"/>
      </rPr>
      <t>en bleu</t>
    </r>
    <r>
      <rPr>
        <sz val="10"/>
        <rFont val="Verdana"/>
        <family val="2"/>
      </rPr>
      <t xml:space="preserve">; les autres cellules à caractères noires sont </t>
    </r>
  </si>
  <si>
    <t>protégées et donc non modifiables (pour autant que la protection de la feuille ait été activée).</t>
  </si>
  <si>
    <t xml:space="preserve">Version a. </t>
  </si>
  <si>
    <r>
      <t>La</t>
    </r>
    <r>
      <rPr>
        <b/>
        <sz val="10"/>
        <color indexed="49"/>
        <rFont val="Verdana"/>
        <family val="2"/>
      </rPr>
      <t xml:space="preserve"> version a</t>
    </r>
    <r>
      <rPr>
        <sz val="10"/>
        <rFont val="Verdana"/>
        <family val="2"/>
      </rPr>
      <t xml:space="preserve"> diffère de la précédente en ce que si la date des évènements suivants: X-30 (protection cdt), X-28, X+21, X+52, X+61, Y+15 et Y+84 (recours)</t>
    </r>
  </si>
  <si>
    <r>
      <t>est un samedi, un dimanche ou un jour férié, la date est reportée au plus prochain jour ouvrable qui suit l'évènement (</t>
    </r>
    <r>
      <rPr>
        <b/>
        <sz val="10"/>
        <rFont val="Verdana"/>
        <family val="2"/>
      </rPr>
      <t>quid du vendredi saint, de plus en plus férié?</t>
    </r>
    <r>
      <rPr>
        <sz val="10"/>
        <rFont val="Verdana"/>
        <family val="2"/>
      </rPr>
      <t>).</t>
    </r>
  </si>
  <si>
    <t>Les lignes concernées par cette correction ont une en-tête de couleur verte.</t>
  </si>
  <si>
    <t>Version :</t>
  </si>
  <si>
    <t>FR</t>
  </si>
  <si>
    <t>NL</t>
  </si>
  <si>
    <t>Raadpleging</t>
  </si>
  <si>
    <t>BEGIN VAN DE BESCHERMING</t>
  </si>
  <si>
    <t>Opsturen van uw kandidatuur naar de NCK (individueel of lijst)</t>
  </si>
  <si>
    <t>Tussenkomst van de rechtbank. Deze beslist binnen de 23 dagen.</t>
  </si>
  <si>
    <t>Beslissing van de rechtbank</t>
  </si>
  <si>
    <t>AANPLAKKING DATUM VERKIEZINGEN : aantal mandaten, lijst kaderleden</t>
  </si>
  <si>
    <t>Bezwaren</t>
  </si>
  <si>
    <t>Beslissing van de werkgever</t>
  </si>
  <si>
    <t>Beroep op de rechtbank</t>
  </si>
  <si>
    <t>Uiterlijke datum om Uw kandidatuur in te dienen bij het bedrijf</t>
  </si>
  <si>
    <t>Uithangen lijsten kandidaten</t>
  </si>
  <si>
    <t>Bezwaren tegen de lijsten bij de werkgever</t>
  </si>
  <si>
    <t>Overmaken van de bezwaren door de werkgever aan de SO</t>
  </si>
  <si>
    <t>Mogelijke wijzigingen van de kandidatenlijsten door de SO</t>
  </si>
  <si>
    <t>Aanduiden van de leden van de kiesbureau's</t>
  </si>
  <si>
    <t>Aanplakken van de gewijzigde kandidatenlijsten</t>
  </si>
  <si>
    <t>Overeenkomst betreffende het stemmen per brief</t>
  </si>
  <si>
    <t>Aanplakken van de samenstelling van de stembureau's</t>
  </si>
  <si>
    <t>Beroep bij de rechtbank</t>
  </si>
  <si>
    <t>Aanduiden van de getuigen</t>
  </si>
  <si>
    <t>Beslissing van de rechtbank betreffende de kandidatenlijsten</t>
  </si>
  <si>
    <t>Definitieve kandidatenlijsten</t>
  </si>
  <si>
    <t>??</t>
  </si>
  <si>
    <t>STEMMING</t>
  </si>
  <si>
    <t>Afgifte van de oproepingsbrieven</t>
  </si>
  <si>
    <t>Afgifte van de kiesdocumenten</t>
  </si>
  <si>
    <t>Aanplakking van de resultaten</t>
  </si>
  <si>
    <t>Beroep bij de rechtbank :</t>
  </si>
  <si>
    <t>Beslissing van de arbeidsrechtbank</t>
  </si>
  <si>
    <t>Beroep tegen de beslissing van de arbeidsrechtbank</t>
  </si>
  <si>
    <t>Vonnis van de arbeidsrechtbank</t>
  </si>
  <si>
    <t>Eerste vergadering van de OR</t>
  </si>
  <si>
    <t>Annulatie of verbetering van de kiesresultaten</t>
  </si>
  <si>
    <t>Uiterste datum vervanging kandidaten door SO</t>
  </si>
  <si>
    <t>Français</t>
  </si>
  <si>
    <t>Nederlands</t>
  </si>
  <si>
    <t>Informatie v/d werkgever betreffende TBE en functie van kaderleden</t>
  </si>
  <si>
    <t>Beslissing werkgever betreffende TBE en functie van kaderleden</t>
  </si>
  <si>
    <t>Mogelijk beroep van werkgever bij niet respecteren wet 20.09.48 (OR)</t>
  </si>
  <si>
    <t>maandag</t>
  </si>
  <si>
    <t>dinsdag</t>
  </si>
  <si>
    <t>woensdag</t>
  </si>
  <si>
    <t>donderdag</t>
  </si>
  <si>
    <t>vrijdag</t>
  </si>
  <si>
    <t>zaterdag</t>
  </si>
  <si>
    <t>zondag</t>
  </si>
  <si>
    <t>samedi</t>
  </si>
  <si>
    <t>Day</t>
  </si>
  <si>
    <t>X-60 -&gt; X-35</t>
  </si>
  <si>
    <t>Language :</t>
  </si>
  <si>
    <t>Is de zaterdag is een normale werkdag in het bedrijf ?</t>
  </si>
  <si>
    <t>Oui</t>
  </si>
  <si>
    <t>Non</t>
  </si>
  <si>
    <t>Ja</t>
  </si>
  <si>
    <t>Nee</t>
  </si>
  <si>
    <t>Correctie Zondag</t>
  </si>
  <si>
    <t>Correctie Zaterdag</t>
  </si>
  <si>
    <t>Basic dates uncorrected</t>
  </si>
  <si>
    <t>First Increment</t>
  </si>
  <si>
    <t>decrement</t>
  </si>
  <si>
    <t>increment</t>
  </si>
  <si>
    <t>Second increment</t>
  </si>
  <si>
    <t>Second decrement</t>
  </si>
  <si>
    <t>First decrement</t>
  </si>
  <si>
    <t>Geselecteerde datum van de verkiezingen</t>
  </si>
  <si>
    <t>I</t>
  </si>
  <si>
    <t>D</t>
  </si>
  <si>
    <t>N</t>
  </si>
  <si>
    <t>NID</t>
  </si>
  <si>
    <t>NID : No Change, Increment, Decrement</t>
  </si>
  <si>
    <t>Date adaptée car samedi, dimanche ou jour férié</t>
  </si>
  <si>
    <t>Datum aangepast want zaterdag, zondag of feestdag</t>
  </si>
  <si>
    <t>Gevraagde uiterlijke datum om Uw kandidatuur op te sturen naar de NCK</t>
  </si>
  <si>
    <t>Lorsque les dates coïncident avec un dimanche ou un jour habituel d'inactivité (samedi, jour de fête), l'opération doit être effectuée au plus tard le dernier jour ouvrable précédent le jour de non-activité</t>
  </si>
  <si>
    <t>CE TABLEAU EST INDICATIF : SEUL LA LOI COMPTE ! EN CAS DE DOUTE, CONTACTEZ-NOUS.</t>
  </si>
  <si>
    <t>DEZE TABEL IS INDICATIEF : ALLEEN DE WET GELDT ! IN GEVAL VAN TWIJFEL, CONTACTEER ONS.</t>
  </si>
  <si>
    <t>De kolom NID geeft aan of we de datum hebben vervroegd (D : Decrement), verlaat (I : Increment) of onveranderd gelaten (N : No change)</t>
  </si>
  <si>
    <t>Indien een berekende datum samenvalt met een zondag, een feestdag of een voor het bedrijf gewoonlijke rustdag, dan dient de actie te worden vervroegd naar de laatste eraan voorafgaande werkdag.</t>
  </si>
  <si>
    <t>X+78</t>
  </si>
  <si>
    <t>Le samedi est-il un jour de travail normal dans la société ?</t>
  </si>
  <si>
    <t>Date sélectionnée pour les élections</t>
  </si>
  <si>
    <t>AFFICHAGE DE LA DATE DES ELECTIONS: nombre de mandats, liste des cadres</t>
  </si>
  <si>
    <t>Date limite demandée d'envoi des candidatures à la CNC</t>
  </si>
  <si>
    <t>Date limite de dépôt de votre candidature dans l'entreprise</t>
  </si>
  <si>
    <t>Recours possible de l'employeur si non respect de la loi du 20.09.48 (CE)</t>
  </si>
  <si>
    <t>Increment wordt alleen gebruikt voor rechtbanken, en deze zijn op zaterdag steeds gesloten</t>
  </si>
  <si>
    <t>La colonne NID indique si on a avancé la date (D : decrement), reporté plus tard (I : increment) ou laissé inchangée (N : No change)</t>
  </si>
  <si>
    <t>Maar indien het een rechtbank beslissing betreft, indien een berekende dag samenvalt met een zaterdag, zondag of feestdag, dan wordt dit verlaat naar de eropvolgende werkdag.</t>
  </si>
  <si>
    <t xml:space="preserve">Mais s'il s'agit d'une décision du tribunal, lorsque les dates coïncident avec un samedi, un dimanche ou un jour férié, le délai est reporté au premier jour ouvrable suivant cette date. </t>
  </si>
  <si>
    <t>Decrement : dit is voor bedrijven. De actie moet gebeuren op de werkdag voorafgaand aan de theoretische datum</t>
  </si>
  <si>
    <t>Om deze te berekenen moeten we twee maal dezelfde formules toepassen in serie :</t>
  </si>
  <si>
    <t>Na een eerste verschuiving kan het zijn dat we van een zondag/zaterdag op een feestdag uitkomen, of omgekeerd</t>
  </si>
  <si>
    <t>Na de tweede verschuiving is dit dan in orde, want je kan niet van zondag -&gt; feestdag -&gt; zondag hebben, er zitten steeds werkende dagen tussen</t>
  </si>
  <si>
    <t>Increment : dit is voor uitspraken van de rechtbank. Deze komen steeds op de eerste werkdag na de datum</t>
  </si>
  <si>
    <t>Ook hier moet je dezelfde formule twee maal toepassen : je kan van een feestdag op een zaterdag komen bvb</t>
  </si>
  <si>
    <t>v04 dd 15.12.2020</t>
  </si>
  <si>
    <t>Fériés 2020</t>
  </si>
  <si>
    <t>CALENDRIER DES ELECTIONS SOCIALES 2024</t>
  </si>
  <si>
    <t>KALENDER SOCIALE VERKIEZINGEN 2024</t>
  </si>
  <si>
    <t>X+25</t>
  </si>
  <si>
    <t>X-29 -&gt; X+25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</si>
</sst>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
    <numFmt numFmtId="165" formatCode=";;;"/>
  </numFmts>
  <fonts count="30" x14ac:knownFonts="1">
    <font>
      <sz val="10"/>
      <name val="Verdana"/>
      <family val="2"/>
    </font>
    <font>
      <sz val="10"/>
      <name val="Comic Sans MS"/>
      <family val="4"/>
    </font>
    <font>
      <b/>
      <sz val="10"/>
      <name val="Verdana"/>
      <family val="2"/>
    </font>
    <font>
      <b/>
      <sz val="10"/>
      <name val="Comic Sans MS"/>
      <family val="4"/>
    </font>
    <font>
      <b/>
      <sz val="10"/>
      <color indexed="10"/>
      <name val="Verdana"/>
      <family val="2"/>
    </font>
    <font>
      <sz val="10"/>
      <color indexed="53"/>
      <name val="Comic Sans MS"/>
      <family val="4"/>
    </font>
    <font>
      <sz val="10"/>
      <color indexed="49"/>
      <name val="Comic Sans MS"/>
      <family val="4"/>
    </font>
    <font>
      <b/>
      <sz val="10"/>
      <color indexed="48"/>
      <name val="Verdana"/>
      <family val="2"/>
    </font>
    <font>
      <sz val="10"/>
      <color indexed="48"/>
      <name val="Verdana"/>
      <family val="2"/>
    </font>
    <font>
      <sz val="10"/>
      <color indexed="49"/>
      <name val="Verdana"/>
      <family val="2"/>
    </font>
    <font>
      <sz val="10"/>
      <color indexed="30"/>
      <name val="Verdana"/>
      <family val="2"/>
    </font>
    <font>
      <b/>
      <sz val="10"/>
      <color indexed="30"/>
      <name val="Verdana"/>
      <family val="2"/>
    </font>
    <font>
      <sz val="10"/>
      <color indexed="8"/>
      <name val="Verdana"/>
      <family val="2"/>
    </font>
    <font>
      <b/>
      <sz val="10"/>
      <color indexed="49"/>
      <name val="Verdana"/>
      <family val="2"/>
    </font>
    <font>
      <sz val="10"/>
      <color indexed="17"/>
      <name val="Verdana"/>
      <family val="2"/>
    </font>
    <font>
      <b/>
      <sz val="10"/>
      <name val="Calibri"/>
      <family val="2"/>
      <scheme val="minor"/>
    </font>
    <font>
      <b/>
      <sz val="9"/>
      <name val="Calibri"/>
      <family val="2"/>
      <scheme val="minor"/>
    </font>
    <font>
      <sz val="10"/>
      <name val="Calibri"/>
      <family val="2"/>
      <scheme val="minor"/>
    </font>
    <font>
      <sz val="9"/>
      <name val="Calibri"/>
      <family val="2"/>
      <scheme val="minor"/>
    </font>
    <font>
      <b/>
      <sz val="9"/>
      <color indexed="10"/>
      <name val="Calibri"/>
      <family val="2"/>
      <scheme val="minor"/>
    </font>
    <font>
      <b/>
      <sz val="10"/>
      <color indexed="10"/>
      <name val="Calibri"/>
      <family val="2"/>
      <scheme val="minor"/>
    </font>
    <font>
      <sz val="10"/>
      <color indexed="10"/>
      <name val="Calibri"/>
      <family val="2"/>
      <scheme val="minor"/>
    </font>
    <font>
      <sz val="7"/>
      <name val="Calibri"/>
      <family val="2"/>
      <scheme val="minor"/>
    </font>
    <font>
      <b/>
      <sz val="12"/>
      <color rgb="FF002060"/>
      <name val="Calibri"/>
      <family val="2"/>
      <scheme val="minor"/>
    </font>
    <font>
      <sz val="10"/>
      <color rgb="FFFF0000"/>
      <name val="Comic Sans MS"/>
      <family val="4"/>
    </font>
    <font>
      <b/>
      <sz val="12"/>
      <color rgb="FFFF0000"/>
      <name val="Calibri"/>
      <family val="2"/>
      <scheme val="minor"/>
    </font>
    <font>
      <b/>
      <sz val="18"/>
      <name val="Calibri"/>
      <family val="2"/>
      <scheme val="minor"/>
    </font>
    <font>
      <b/>
      <sz val="11"/>
      <color rgb="FFFF0000"/>
      <name val="Calibri"/>
      <family val="2"/>
      <scheme val="minor"/>
    </font>
    <font>
      <b/>
      <sz val="9"/>
      <color theme="6" tint="-0.249977111117893"/>
      <name val="Calibri"/>
      <family val="2"/>
      <scheme val="minor"/>
    </font>
    <font>
      <b/>
      <sz val="10"/>
      <color theme="6" tint="-0.249977111117893"/>
      <name val="Calibri"/>
      <family val="2"/>
      <scheme val="minor"/>
    </font>
  </fonts>
  <fills count="3">
    <fill>
      <patternFill patternType="none"/>
    </fill>
    <fill>
      <patternFill patternType="gray125"/>
    </fill>
    <fill>
      <patternFill patternType="solid">
        <fgColor rgb="FFFFC000"/>
        <bgColor indexed="64"/>
      </patternFill>
    </fill>
  </fills>
  <borders count="25">
    <border>
      <left/>
      <right/>
      <top/>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8"/>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8"/>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8"/>
      </left>
      <right style="thin">
        <color indexed="8"/>
      </right>
      <top style="thin">
        <color indexed="64"/>
      </top>
      <bottom/>
      <diagonal/>
    </border>
    <border>
      <left style="thin">
        <color indexed="8"/>
      </left>
      <right/>
      <top style="thin">
        <color indexed="64"/>
      </top>
      <bottom/>
      <diagonal/>
    </border>
    <border>
      <left style="thin">
        <color indexed="8"/>
      </left>
      <right style="thin">
        <color indexed="64"/>
      </right>
      <top/>
      <bottom style="thin">
        <color indexed="8"/>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s>
  <cellStyleXfs count="1">
    <xf numFmtId="0" fontId="0" fillId="0" borderId="0"/>
  </cellStyleXfs>
  <cellXfs count="138">
    <xf numFmtId="0" fontId="0" fillId="0" borderId="0" xfId="0"/>
    <xf numFmtId="0" fontId="1" fillId="0" borderId="0" xfId="0" applyFont="1"/>
    <xf numFmtId="0" fontId="4" fillId="0" borderId="0" xfId="0" applyFont="1"/>
    <xf numFmtId="0" fontId="5" fillId="0" borderId="0" xfId="0" applyFont="1"/>
    <xf numFmtId="0" fontId="6" fillId="0" borderId="0" xfId="0" applyFont="1"/>
    <xf numFmtId="0" fontId="2" fillId="0" borderId="0" xfId="0" applyFont="1"/>
    <xf numFmtId="0" fontId="12" fillId="0" borderId="0" xfId="0" applyFont="1"/>
    <xf numFmtId="0" fontId="13" fillId="0" borderId="0" xfId="0" applyFont="1"/>
    <xf numFmtId="0" fontId="14" fillId="0" borderId="0" xfId="0" applyFont="1"/>
    <xf numFmtId="0" fontId="15" fillId="0" borderId="2" xfId="0" applyFont="1" applyBorder="1" applyAlignment="1">
      <alignment vertical="top" wrapText="1"/>
    </xf>
    <xf numFmtId="0" fontId="16" fillId="0" borderId="2" xfId="0" applyFont="1" applyBorder="1" applyAlignment="1">
      <alignment horizontal="center" vertical="top" wrapText="1"/>
    </xf>
    <xf numFmtId="0" fontId="17" fillId="0" borderId="3" xfId="0" applyFont="1" applyBorder="1" applyAlignment="1">
      <alignment vertical="top" wrapText="1"/>
    </xf>
    <xf numFmtId="0" fontId="18" fillId="0" borderId="3" xfId="0" applyFont="1" applyBorder="1" applyAlignment="1">
      <alignment horizontal="center" vertical="top" wrapText="1"/>
    </xf>
    <xf numFmtId="164" fontId="17" fillId="0" borderId="3" xfId="0" applyNumberFormat="1" applyFont="1" applyBorder="1" applyAlignment="1">
      <alignment horizontal="center" vertical="center"/>
    </xf>
    <xf numFmtId="0" fontId="15" fillId="0" borderId="3" xfId="0" applyFont="1" applyBorder="1" applyAlignment="1">
      <alignment vertical="top" wrapText="1"/>
    </xf>
    <xf numFmtId="0" fontId="19" fillId="0" borderId="3" xfId="0" applyFont="1" applyBorder="1" applyAlignment="1">
      <alignment horizontal="center" vertical="top" wrapText="1"/>
    </xf>
    <xf numFmtId="164" fontId="20" fillId="0" borderId="3" xfId="0" applyNumberFormat="1" applyFont="1" applyBorder="1" applyAlignment="1">
      <alignment horizontal="center" vertical="center"/>
    </xf>
    <xf numFmtId="0" fontId="21" fillId="0" borderId="3" xfId="0" applyFont="1" applyBorder="1" applyAlignment="1">
      <alignment vertical="top" wrapText="1"/>
    </xf>
    <xf numFmtId="0" fontId="18" fillId="0" borderId="3" xfId="0" applyFont="1" applyBorder="1" applyAlignment="1">
      <alignment horizontal="center"/>
    </xf>
    <xf numFmtId="0" fontId="17" fillId="0" borderId="3" xfId="0" applyFont="1" applyBorder="1"/>
    <xf numFmtId="164" fontId="18" fillId="0" borderId="3" xfId="0" applyNumberFormat="1" applyFont="1" applyBorder="1" applyAlignment="1">
      <alignment horizontal="center"/>
    </xf>
    <xf numFmtId="0" fontId="20" fillId="0" borderId="3" xfId="0" applyFont="1" applyBorder="1" applyAlignment="1">
      <alignment vertical="top" wrapText="1"/>
    </xf>
    <xf numFmtId="0" fontId="19" fillId="0" borderId="3" xfId="0" applyFont="1" applyBorder="1" applyAlignment="1">
      <alignment horizontal="center"/>
    </xf>
    <xf numFmtId="0" fontId="17" fillId="0" borderId="4" xfId="0" applyFont="1" applyBorder="1" applyAlignment="1">
      <alignment vertical="top" wrapText="1"/>
    </xf>
    <xf numFmtId="0" fontId="18" fillId="0" borderId="4" xfId="0" applyFont="1" applyBorder="1" applyAlignment="1">
      <alignment horizontal="center"/>
    </xf>
    <xf numFmtId="164" fontId="17" fillId="0" borderId="4" xfId="0" applyNumberFormat="1" applyFont="1" applyBorder="1" applyAlignment="1">
      <alignment horizontal="center" vertical="center"/>
    </xf>
    <xf numFmtId="0" fontId="16" fillId="0" borderId="3" xfId="0" applyFont="1" applyBorder="1" applyAlignment="1">
      <alignment horizontal="center"/>
    </xf>
    <xf numFmtId="164" fontId="15" fillId="0" borderId="3" xfId="0" applyNumberFormat="1" applyFont="1" applyBorder="1" applyAlignment="1">
      <alignment horizontal="center" vertical="center"/>
    </xf>
    <xf numFmtId="0" fontId="17" fillId="0" borderId="4" xfId="0" applyFont="1" applyBorder="1"/>
    <xf numFmtId="0" fontId="17" fillId="0" borderId="0" xfId="0" applyFont="1"/>
    <xf numFmtId="0" fontId="17" fillId="0" borderId="1" xfId="0" applyFont="1" applyBorder="1"/>
    <xf numFmtId="0" fontId="0" fillId="0" borderId="6" xfId="0" applyBorder="1"/>
    <xf numFmtId="0" fontId="0" fillId="0" borderId="7" xfId="0" applyBorder="1"/>
    <xf numFmtId="0" fontId="1" fillId="0" borderId="7" xfId="0" applyFont="1" applyBorder="1"/>
    <xf numFmtId="0" fontId="1" fillId="0" borderId="8" xfId="0" applyFont="1" applyBorder="1"/>
    <xf numFmtId="0" fontId="0" fillId="0" borderId="9" xfId="0" applyBorder="1"/>
    <xf numFmtId="0" fontId="17" fillId="0" borderId="10" xfId="0" applyFont="1" applyBorder="1"/>
    <xf numFmtId="164" fontId="20" fillId="0" borderId="10" xfId="0" applyNumberFormat="1" applyFont="1" applyBorder="1" applyAlignment="1">
      <alignment horizontal="center" vertical="center"/>
    </xf>
    <xf numFmtId="1" fontId="22" fillId="0" borderId="10" xfId="0" applyNumberFormat="1" applyFont="1" applyBorder="1" applyAlignment="1">
      <alignment horizontal="center"/>
    </xf>
    <xf numFmtId="164" fontId="15" fillId="0" borderId="11" xfId="0" applyNumberFormat="1" applyFont="1" applyBorder="1" applyAlignment="1">
      <alignment horizontal="center" vertical="center"/>
    </xf>
    <xf numFmtId="164" fontId="17" fillId="0" borderId="11" xfId="0" applyNumberFormat="1" applyFont="1" applyBorder="1" applyAlignment="1">
      <alignment horizontal="center" vertical="center"/>
    </xf>
    <xf numFmtId="0" fontId="4" fillId="0" borderId="9" xfId="0" applyFont="1" applyBorder="1"/>
    <xf numFmtId="164" fontId="20" fillId="0" borderId="11" xfId="0" applyNumberFormat="1" applyFont="1" applyBorder="1" applyAlignment="1">
      <alignment horizontal="center" vertical="center"/>
    </xf>
    <xf numFmtId="164" fontId="17" fillId="0" borderId="11" xfId="0" applyNumberFormat="1" applyFont="1" applyBorder="1" applyAlignment="1">
      <alignment horizontal="center"/>
    </xf>
    <xf numFmtId="0" fontId="15" fillId="0" borderId="0" xfId="0" applyFont="1"/>
    <xf numFmtId="0" fontId="0" fillId="0" borderId="12" xfId="0" applyBorder="1"/>
    <xf numFmtId="0" fontId="17" fillId="0" borderId="13" xfId="0" applyFont="1" applyBorder="1"/>
    <xf numFmtId="0" fontId="15" fillId="0" borderId="13" xfId="0" applyFont="1" applyBorder="1"/>
    <xf numFmtId="0" fontId="17" fillId="0" borderId="14" xfId="0" applyFont="1" applyBorder="1"/>
    <xf numFmtId="0" fontId="17" fillId="0" borderId="0" xfId="0" applyFont="1" applyProtection="1">
      <protection locked="0"/>
    </xf>
    <xf numFmtId="164" fontId="17" fillId="0" borderId="15" xfId="0" applyNumberFormat="1" applyFont="1" applyBorder="1" applyAlignment="1">
      <alignment horizontal="center" vertical="center"/>
    </xf>
    <xf numFmtId="164" fontId="17" fillId="0" borderId="5" xfId="0" applyNumberFormat="1" applyFont="1" applyBorder="1" applyAlignment="1">
      <alignment horizontal="center" vertical="center"/>
    </xf>
    <xf numFmtId="164" fontId="17" fillId="0" borderId="10" xfId="0" applyNumberFormat="1" applyFont="1" applyBorder="1" applyAlignment="1">
      <alignment horizontal="center" vertical="center"/>
    </xf>
    <xf numFmtId="164" fontId="20" fillId="0" borderId="5" xfId="0" applyNumberFormat="1" applyFont="1" applyBorder="1" applyAlignment="1">
      <alignment horizontal="center" vertical="center"/>
    </xf>
    <xf numFmtId="164" fontId="20" fillId="0" borderId="17" xfId="0" applyNumberFormat="1" applyFont="1" applyBorder="1" applyAlignment="1">
      <alignment horizontal="center" vertical="center"/>
    </xf>
    <xf numFmtId="164" fontId="17" fillId="0" borderId="16" xfId="0" applyNumberFormat="1" applyFont="1" applyBorder="1" applyAlignment="1">
      <alignment horizontal="center" vertical="center"/>
    </xf>
    <xf numFmtId="164" fontId="20" fillId="0" borderId="16" xfId="0" applyNumberFormat="1" applyFont="1" applyBorder="1" applyAlignment="1">
      <alignment horizontal="center" vertical="center"/>
    </xf>
    <xf numFmtId="164" fontId="17" fillId="0" borderId="18" xfId="0" applyNumberFormat="1" applyFont="1" applyBorder="1" applyAlignment="1">
      <alignment horizontal="center" vertical="center"/>
    </xf>
    <xf numFmtId="0" fontId="17" fillId="0" borderId="0" xfId="0" applyFont="1" applyAlignment="1">
      <alignment horizontal="center"/>
    </xf>
    <xf numFmtId="0" fontId="24" fillId="0" borderId="0" xfId="0" applyFont="1"/>
    <xf numFmtId="0" fontId="24" fillId="0" borderId="7" xfId="0" applyFont="1" applyBorder="1"/>
    <xf numFmtId="164" fontId="20" fillId="0" borderId="19" xfId="0" applyNumberFormat="1" applyFont="1" applyBorder="1" applyAlignment="1">
      <alignment horizontal="center" vertical="center"/>
    </xf>
    <xf numFmtId="0" fontId="15" fillId="0" borderId="20" xfId="0" applyFont="1" applyBorder="1"/>
    <xf numFmtId="0" fontId="16" fillId="0" borderId="19" xfId="0" applyFont="1" applyBorder="1" applyAlignment="1">
      <alignment horizontal="center" vertical="top" wrapText="1"/>
    </xf>
    <xf numFmtId="0" fontId="17" fillId="0" borderId="21" xfId="0" applyFont="1" applyBorder="1"/>
    <xf numFmtId="0" fontId="16" fillId="0" borderId="19" xfId="0" applyFont="1" applyBorder="1" applyAlignment="1">
      <alignment horizontal="center" vertical="center" wrapText="1"/>
    </xf>
    <xf numFmtId="0" fontId="17" fillId="0" borderId="1" xfId="0" applyFont="1" applyBorder="1" applyAlignment="1">
      <alignment horizontal="center" vertical="center"/>
    </xf>
    <xf numFmtId="0" fontId="16"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18" fillId="0" borderId="3" xfId="0" applyFont="1" applyBorder="1" applyAlignment="1">
      <alignment horizontal="center" vertical="center"/>
    </xf>
    <xf numFmtId="0" fontId="18" fillId="0" borderId="0" xfId="0" applyFont="1" applyAlignment="1">
      <alignment horizontal="center" vertical="center"/>
    </xf>
    <xf numFmtId="164" fontId="18" fillId="0" borderId="5" xfId="0" applyNumberFormat="1" applyFont="1" applyBorder="1" applyAlignment="1">
      <alignment horizontal="center" vertical="center"/>
    </xf>
    <xf numFmtId="164" fontId="19" fillId="0" borderId="5" xfId="0" applyNumberFormat="1" applyFont="1" applyBorder="1" applyAlignment="1">
      <alignment horizontal="center" vertical="center"/>
    </xf>
    <xf numFmtId="0" fontId="19" fillId="0" borderId="5" xfId="0" applyFont="1" applyBorder="1" applyAlignment="1">
      <alignment horizontal="center" vertical="center"/>
    </xf>
    <xf numFmtId="0" fontId="18" fillId="0" borderId="5" xfId="0" applyFont="1" applyBorder="1" applyAlignment="1">
      <alignment horizontal="center" vertical="center"/>
    </xf>
    <xf numFmtId="0" fontId="18" fillId="0" borderId="4" xfId="0" applyFont="1" applyBorder="1" applyAlignment="1">
      <alignment horizontal="center" vertical="center"/>
    </xf>
    <xf numFmtId="0" fontId="16" fillId="0" borderId="3" xfId="0" applyFont="1" applyBorder="1" applyAlignment="1">
      <alignment horizontal="center" vertical="center"/>
    </xf>
    <xf numFmtId="164" fontId="18" fillId="0" borderId="3" xfId="0" applyNumberFormat="1" applyFont="1" applyBorder="1" applyAlignment="1">
      <alignment horizontal="center" vertical="center"/>
    </xf>
    <xf numFmtId="1" fontId="22" fillId="0" borderId="1" xfId="0" applyNumberFormat="1" applyFont="1" applyBorder="1" applyAlignment="1">
      <alignment horizontal="center" vertical="center"/>
    </xf>
    <xf numFmtId="1" fontId="22" fillId="0" borderId="3" xfId="0" applyNumberFormat="1" applyFont="1" applyBorder="1" applyAlignment="1">
      <alignment horizontal="center" vertical="center"/>
    </xf>
    <xf numFmtId="1" fontId="22" fillId="0" borderId="16" xfId="0" applyNumberFormat="1" applyFont="1" applyBorder="1" applyAlignment="1">
      <alignment horizontal="center" vertical="center"/>
    </xf>
    <xf numFmtId="164" fontId="17" fillId="0" borderId="21" xfId="0" applyNumberFormat="1" applyFont="1" applyBorder="1" applyAlignment="1">
      <alignment horizontal="center" vertical="center"/>
    </xf>
    <xf numFmtId="1" fontId="22" fillId="0" borderId="17" xfId="0" applyNumberFormat="1" applyFont="1" applyBorder="1" applyAlignment="1">
      <alignment horizontal="center" vertical="center"/>
    </xf>
    <xf numFmtId="1" fontId="22" fillId="0" borderId="18" xfId="0" applyNumberFormat="1" applyFont="1" applyBorder="1" applyAlignment="1">
      <alignment horizontal="center" vertical="center"/>
    </xf>
    <xf numFmtId="0" fontId="16" fillId="0" borderId="3" xfId="0" applyFont="1" applyBorder="1" applyAlignment="1">
      <alignment horizontal="center" vertical="top" wrapText="1"/>
    </xf>
    <xf numFmtId="0" fontId="16" fillId="0" borderId="3" xfId="0" applyFont="1" applyBorder="1" applyAlignment="1">
      <alignment horizontal="center" vertical="center" wrapText="1"/>
    </xf>
    <xf numFmtId="164" fontId="20" fillId="0" borderId="2" xfId="0" applyNumberFormat="1" applyFont="1" applyBorder="1" applyAlignment="1">
      <alignment horizontal="center" vertical="center"/>
    </xf>
    <xf numFmtId="0" fontId="23" fillId="0" borderId="0" xfId="0" applyFont="1" applyAlignment="1">
      <alignment vertical="center"/>
    </xf>
    <xf numFmtId="0" fontId="27" fillId="0" borderId="0" xfId="0" applyFont="1"/>
    <xf numFmtId="0" fontId="21" fillId="0" borderId="22" xfId="0" applyFont="1" applyBorder="1" applyAlignment="1">
      <alignment vertical="top" wrapText="1"/>
    </xf>
    <xf numFmtId="0" fontId="19" fillId="0" borderId="23" xfId="0" applyFont="1" applyBorder="1" applyAlignment="1">
      <alignment horizontal="center" vertical="top" wrapText="1"/>
    </xf>
    <xf numFmtId="0" fontId="19" fillId="0" borderId="23" xfId="0" applyFont="1" applyBorder="1" applyAlignment="1">
      <alignment horizontal="center" vertical="center" wrapText="1"/>
    </xf>
    <xf numFmtId="164" fontId="20" fillId="0" borderId="23" xfId="0" applyNumberFormat="1" applyFont="1" applyBorder="1" applyAlignment="1">
      <alignment horizontal="center" vertical="center"/>
    </xf>
    <xf numFmtId="164" fontId="20" fillId="0" borderId="24" xfId="0" applyNumberFormat="1" applyFont="1" applyBorder="1" applyAlignment="1">
      <alignment horizontal="center" vertical="center"/>
    </xf>
    <xf numFmtId="0" fontId="20" fillId="0" borderId="22" xfId="0" applyFont="1" applyBorder="1" applyAlignment="1">
      <alignment vertical="top" wrapText="1"/>
    </xf>
    <xf numFmtId="0" fontId="19" fillId="0" borderId="23" xfId="0" applyFont="1" applyBorder="1" applyAlignment="1">
      <alignment horizontal="center"/>
    </xf>
    <xf numFmtId="0" fontId="19" fillId="0" borderId="23" xfId="0" applyFont="1" applyBorder="1" applyAlignment="1">
      <alignment horizontal="center" vertical="center"/>
    </xf>
    <xf numFmtId="165" fontId="1" fillId="0" borderId="0" xfId="0" applyNumberFormat="1" applyFont="1" applyProtection="1">
      <protection hidden="1"/>
    </xf>
    <xf numFmtId="165" fontId="0" fillId="0" borderId="0" xfId="0" applyNumberFormat="1" applyProtection="1">
      <protection hidden="1"/>
    </xf>
    <xf numFmtId="165" fontId="17" fillId="0" borderId="0" xfId="0" applyNumberFormat="1" applyFont="1" applyProtection="1">
      <protection hidden="1"/>
    </xf>
    <xf numFmtId="165" fontId="17" fillId="0" borderId="0" xfId="0" applyNumberFormat="1" applyFont="1" applyAlignment="1" applyProtection="1">
      <alignment horizontal="center"/>
      <protection hidden="1"/>
    </xf>
    <xf numFmtId="165" fontId="7" fillId="0" borderId="0" xfId="0" applyNumberFormat="1" applyFont="1" applyProtection="1">
      <protection hidden="1"/>
    </xf>
    <xf numFmtId="165" fontId="0" fillId="0" borderId="0" xfId="0" applyNumberFormat="1" applyAlignment="1" applyProtection="1">
      <alignment horizontal="center"/>
      <protection hidden="1"/>
    </xf>
    <xf numFmtId="165" fontId="8" fillId="0" borderId="0" xfId="0" applyNumberFormat="1" applyFont="1" applyProtection="1">
      <protection hidden="1"/>
    </xf>
    <xf numFmtId="165" fontId="9" fillId="0" borderId="0" xfId="0" applyNumberFormat="1" applyFont="1" applyProtection="1">
      <protection hidden="1"/>
    </xf>
    <xf numFmtId="165" fontId="20" fillId="0" borderId="0" xfId="0" applyNumberFormat="1" applyFont="1" applyAlignment="1" applyProtection="1">
      <alignment horizontal="center" vertical="center"/>
      <protection hidden="1"/>
    </xf>
    <xf numFmtId="165" fontId="17" fillId="0" borderId="0" xfId="0" applyNumberFormat="1" applyFont="1" applyAlignment="1" applyProtection="1">
      <alignment horizontal="center" vertical="center"/>
      <protection hidden="1"/>
    </xf>
    <xf numFmtId="165" fontId="10" fillId="0" borderId="0" xfId="0" applyNumberFormat="1" applyFont="1" applyProtection="1">
      <protection hidden="1"/>
    </xf>
    <xf numFmtId="165" fontId="22" fillId="0" borderId="0" xfId="0" applyNumberFormat="1" applyFont="1" applyAlignment="1" applyProtection="1">
      <alignment horizontal="center"/>
      <protection hidden="1"/>
    </xf>
    <xf numFmtId="165" fontId="15" fillId="0" borderId="0" xfId="0" applyNumberFormat="1" applyFont="1" applyAlignment="1" applyProtection="1">
      <alignment horizontal="center" vertical="center"/>
      <protection hidden="1"/>
    </xf>
    <xf numFmtId="165" fontId="4" fillId="0" borderId="0" xfId="0" applyNumberFormat="1" applyFont="1" applyProtection="1">
      <protection hidden="1"/>
    </xf>
    <xf numFmtId="165" fontId="11" fillId="0" borderId="0" xfId="0" applyNumberFormat="1" applyFont="1" applyProtection="1">
      <protection hidden="1"/>
    </xf>
    <xf numFmtId="165" fontId="0" fillId="0" borderId="0" xfId="0" applyNumberFormat="1" applyAlignment="1" applyProtection="1">
      <alignment horizontal="right"/>
      <protection hidden="1"/>
    </xf>
    <xf numFmtId="0" fontId="0" fillId="0" borderId="0" xfId="0" applyProtection="1">
      <protection hidden="1"/>
    </xf>
    <xf numFmtId="0" fontId="4" fillId="0" borderId="0" xfId="0" applyFont="1" applyProtection="1">
      <protection hidden="1"/>
    </xf>
    <xf numFmtId="0" fontId="6" fillId="0" borderId="0" xfId="0" applyFont="1" applyProtection="1">
      <protection hidden="1"/>
    </xf>
    <xf numFmtId="0" fontId="1" fillId="0" borderId="0" xfId="0" applyFont="1" applyProtection="1">
      <protection hidden="1"/>
    </xf>
    <xf numFmtId="0" fontId="17" fillId="0" borderId="0" xfId="0" applyFont="1" applyProtection="1">
      <protection hidden="1"/>
    </xf>
    <xf numFmtId="0" fontId="20" fillId="0" borderId="0" xfId="0" applyFont="1" applyAlignment="1" applyProtection="1">
      <alignment horizontal="center" vertical="center"/>
      <protection hidden="1"/>
    </xf>
    <xf numFmtId="0" fontId="17" fillId="0" borderId="0" xfId="0" applyFont="1" applyAlignment="1" applyProtection="1">
      <alignment horizontal="center" vertical="center"/>
      <protection hidden="1"/>
    </xf>
    <xf numFmtId="0" fontId="22" fillId="0" borderId="0" xfId="0" applyFont="1" applyAlignment="1" applyProtection="1">
      <alignment horizontal="center"/>
      <protection hidden="1"/>
    </xf>
    <xf numFmtId="0" fontId="15" fillId="0" borderId="0" xfId="0" applyFont="1" applyAlignment="1" applyProtection="1">
      <alignment horizontal="center" vertical="center"/>
      <protection hidden="1"/>
    </xf>
    <xf numFmtId="0" fontId="17" fillId="0" borderId="0" xfId="0" applyFont="1" applyAlignment="1" applyProtection="1">
      <alignment horizontal="center"/>
      <protection hidden="1"/>
    </xf>
    <xf numFmtId="0" fontId="28" fillId="0" borderId="3" xfId="0" applyFont="1" applyBorder="1" applyAlignment="1">
      <alignment horizontal="center" vertical="top" wrapText="1"/>
    </xf>
    <xf numFmtId="164" fontId="29" fillId="0" borderId="5" xfId="0" applyNumberFormat="1" applyFont="1" applyBorder="1" applyAlignment="1">
      <alignment horizontal="center" vertical="center"/>
    </xf>
    <xf numFmtId="164" fontId="29" fillId="0" borderId="16" xfId="0" applyNumberFormat="1" applyFont="1" applyBorder="1" applyAlignment="1">
      <alignment horizontal="center" vertical="center"/>
    </xf>
    <xf numFmtId="164" fontId="29" fillId="0" borderId="17" xfId="0" applyNumberFormat="1" applyFont="1" applyBorder="1" applyAlignment="1">
      <alignment horizontal="center" vertical="center"/>
    </xf>
    <xf numFmtId="0" fontId="28" fillId="0" borderId="3" xfId="0" applyFont="1" applyBorder="1" applyAlignment="1">
      <alignment horizontal="left" vertical="top" wrapText="1"/>
    </xf>
    <xf numFmtId="0" fontId="0" fillId="0" borderId="0" xfId="0" quotePrefix="1" applyProtection="1">
      <protection hidden="1"/>
    </xf>
    <xf numFmtId="0" fontId="8" fillId="0" borderId="0" xfId="0" applyFont="1" applyProtection="1">
      <protection hidden="1"/>
    </xf>
    <xf numFmtId="0" fontId="5" fillId="0" borderId="0" xfId="0" applyFont="1" applyProtection="1">
      <protection hidden="1"/>
    </xf>
    <xf numFmtId="0" fontId="3" fillId="0" borderId="0" xfId="0" applyFont="1" applyProtection="1">
      <protection hidden="1"/>
    </xf>
    <xf numFmtId="165" fontId="17" fillId="0" borderId="0" xfId="0" applyNumberFormat="1" applyFont="1" applyAlignment="1" applyProtection="1">
      <alignment horizontal="center"/>
      <protection hidden="1"/>
    </xf>
    <xf numFmtId="49" fontId="23" fillId="0" borderId="0" xfId="0" applyNumberFormat="1" applyFont="1" applyAlignment="1">
      <alignment horizontal="right" vertical="center" indent="1"/>
    </xf>
    <xf numFmtId="49" fontId="25" fillId="0" borderId="0" xfId="0" applyNumberFormat="1" applyFont="1" applyAlignment="1">
      <alignment horizontal="right" vertical="center" indent="1"/>
    </xf>
    <xf numFmtId="0" fontId="17" fillId="2" borderId="0" xfId="0" applyFont="1" applyFill="1" applyAlignment="1">
      <alignment horizontal="left"/>
    </xf>
    <xf numFmtId="164" fontId="26" fillId="0" borderId="0" xfId="0" applyNumberFormat="1" applyFont="1" applyAlignment="1">
      <alignment horizontal="center"/>
    </xf>
  </cellXfs>
  <cellStyles count="1">
    <cellStyle name="Normal" xfId="0" builtinId="0"/>
  </cellStyles>
  <dxfs count="1">
    <dxf>
      <fill>
        <patternFill>
          <bgColor rgb="FFFFC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AE00"/>
      <rgbColor rgb="00000080"/>
      <rgbColor rgb="00808000"/>
      <rgbColor rgb="00800080"/>
      <rgbColor rgb="00008080"/>
      <rgbColor rgb="00C0C0C0"/>
      <rgbColor rgb="00808080"/>
      <rgbColor rgb="009999FF"/>
      <rgbColor rgb="00993366"/>
      <rgbColor rgb="00FFFFCC"/>
      <rgbColor rgb="00CCFFFF"/>
      <rgbColor rgb="00660066"/>
      <rgbColor rgb="00FF9966"/>
      <rgbColor rgb="000047FF"/>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66"/>
      <rgbColor rgb="003DEB3D"/>
      <rgbColor rgb="00FFCC00"/>
      <rgbColor rgb="00FF9900"/>
      <rgbColor rgb="00FF6633"/>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Drop" dropLines="2" dropStyle="combo" dx="15" fmlaLink="H4" fmlaRange="$DA$3:$DA$4" sel="1" val="0"/>
</file>

<file path=xl/ctrlProps/ctrlProp2.xml><?xml version="1.0" encoding="utf-8"?>
<formControlPr xmlns="http://schemas.microsoft.com/office/spreadsheetml/2009/9/main" objectType="Drop" dropLines="2" dropStyle="combo" dx="15" fmlaLink="H5" fmlaRange="$DB$3:$DB$4" sel="2"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57150</xdr:colOff>
      <xdr:row>2</xdr:row>
      <xdr:rowOff>19050</xdr:rowOff>
    </xdr:from>
    <xdr:to>
      <xdr:col>3</xdr:col>
      <xdr:colOff>219075</xdr:colOff>
      <xdr:row>7</xdr:row>
      <xdr:rowOff>76200</xdr:rowOff>
    </xdr:to>
    <xdr:pic>
      <xdr:nvPicPr>
        <xdr:cNvPr id="2056" name="Picture 1">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9075" y="180975"/>
          <a:ext cx="1019175" cy="1095375"/>
        </a:xfrm>
        <a:prstGeom prst="rect">
          <a:avLst/>
        </a:prstGeom>
        <a:noFill/>
        <a:ln w="9525">
          <a:noFill/>
          <a:round/>
          <a:headEnd/>
          <a:tailEnd/>
        </a:ln>
      </xdr:spPr>
    </xdr:pic>
    <xdr:clientData/>
  </xdr:twoCellAnchor>
  <mc:AlternateContent xmlns:mc="http://schemas.openxmlformats.org/markup-compatibility/2006">
    <mc:Choice xmlns:a14="http://schemas.microsoft.com/office/drawing/2010/main" Requires="a14">
      <xdr:twoCellAnchor editAs="oneCell">
        <xdr:from>
          <xdr:col>7</xdr:col>
          <xdr:colOff>0</xdr:colOff>
          <xdr:row>3</xdr:row>
          <xdr:rowOff>9525</xdr:rowOff>
        </xdr:from>
        <xdr:to>
          <xdr:col>8</xdr:col>
          <xdr:colOff>9525</xdr:colOff>
          <xdr:row>4</xdr:row>
          <xdr:rowOff>9525</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xdr:row>
          <xdr:rowOff>0</xdr:rowOff>
        </xdr:from>
        <xdr:to>
          <xdr:col>8</xdr:col>
          <xdr:colOff>9525</xdr:colOff>
          <xdr:row>5</xdr:row>
          <xdr:rowOff>0</xdr:rowOff>
        </xdr:to>
        <xdr:sp macro="" textlink="">
          <xdr:nvSpPr>
            <xdr:cNvPr id="2054" name="Drop Down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DX77"/>
  <sheetViews>
    <sheetView showGridLines="0" tabSelected="1" topLeftCell="A5" zoomScale="70" zoomScaleNormal="70" workbookViewId="0">
      <selection activeCell="M77" sqref="M77"/>
    </sheetView>
  </sheetViews>
  <sheetFormatPr defaultColWidth="11" defaultRowHeight="15" x14ac:dyDescent="0.3"/>
  <cols>
    <col min="1" max="1" width="1" customWidth="1"/>
    <col min="2" max="2" width="1.125" customWidth="1"/>
    <col min="3" max="3" width="11.25" customWidth="1"/>
    <col min="4" max="4" width="74.125" style="1" customWidth="1"/>
    <col min="5" max="5" width="4" style="1" customWidth="1"/>
    <col min="6" max="19" width="6.75" style="1" customWidth="1"/>
    <col min="20" max="20" width="8.375" style="1" hidden="1" customWidth="1"/>
    <col min="21" max="21" width="6.25" style="98" hidden="1" customWidth="1"/>
    <col min="22" max="35" width="5" style="98" hidden="1" customWidth="1"/>
    <col min="36" max="36" width="6.25" style="98" hidden="1" customWidth="1"/>
    <col min="37" max="50" width="5" style="98" hidden="1" customWidth="1"/>
    <col min="51" max="51" width="6.25" style="98" hidden="1" customWidth="1"/>
    <col min="52" max="65" width="5" style="98" hidden="1" customWidth="1"/>
    <col min="66" max="66" width="6.25" style="98" hidden="1" customWidth="1"/>
    <col min="67" max="80" width="5" style="98" hidden="1" customWidth="1"/>
    <col min="81" max="81" width="6.25" style="98" hidden="1" customWidth="1"/>
    <col min="82" max="95" width="5" style="98" hidden="1" customWidth="1"/>
    <col min="96" max="96" width="4" style="99" hidden="1" customWidth="1"/>
    <col min="97" max="97" width="14" style="99" hidden="1" customWidth="1"/>
    <col min="98" max="98" width="12.375" style="99" hidden="1" customWidth="1"/>
    <col min="99" max="99" width="11" style="99" hidden="1" customWidth="1"/>
    <col min="100" max="100" width="9.25" style="99" hidden="1" customWidth="1"/>
    <col min="101" max="101" width="3.75" style="99" hidden="1" customWidth="1"/>
    <col min="102" max="104" width="11" style="99" hidden="1" customWidth="1"/>
    <col min="105" max="106" width="11" style="114" hidden="1" customWidth="1"/>
    <col min="107" max="108" width="66.5" style="114" hidden="1" customWidth="1"/>
    <col min="109" max="112" width="11" style="99" hidden="1" customWidth="1"/>
    <col min="113" max="116" width="11" style="114" hidden="1" customWidth="1"/>
    <col min="117" max="120" width="0" style="114" hidden="1" customWidth="1"/>
    <col min="121" max="128" width="11" style="114"/>
  </cols>
  <sheetData>
    <row r="1" spans="2:128" ht="6" customHeight="1" thickBot="1" x14ac:dyDescent="0.35">
      <c r="D1" s="59"/>
      <c r="E1" s="59"/>
      <c r="F1" s="59"/>
      <c r="G1" s="59"/>
      <c r="U1" s="117"/>
      <c r="V1" s="117"/>
      <c r="W1" s="117"/>
      <c r="X1" s="117"/>
      <c r="Y1" s="117"/>
      <c r="Z1" s="117"/>
      <c r="AA1" s="117"/>
      <c r="AB1" s="117"/>
      <c r="AC1" s="117"/>
      <c r="AD1" s="117"/>
      <c r="AE1" s="117"/>
      <c r="AF1" s="117"/>
      <c r="AG1" s="117"/>
      <c r="AH1" s="117"/>
      <c r="AI1" s="117"/>
      <c r="AJ1" s="117"/>
      <c r="AK1" s="117"/>
      <c r="AL1" s="117"/>
      <c r="AM1" s="117"/>
      <c r="AN1" s="117"/>
      <c r="AO1" s="117"/>
      <c r="AP1" s="117"/>
      <c r="AQ1" s="117"/>
      <c r="AR1" s="117"/>
      <c r="AS1" s="117"/>
      <c r="AT1" s="117"/>
      <c r="AU1" s="117"/>
      <c r="AV1" s="117"/>
      <c r="AW1" s="117"/>
      <c r="AX1" s="117"/>
      <c r="AY1" s="117"/>
      <c r="AZ1" s="117"/>
      <c r="BA1" s="117"/>
      <c r="BB1" s="117"/>
      <c r="BC1" s="117"/>
      <c r="BD1" s="117"/>
      <c r="BE1" s="117"/>
      <c r="BF1" s="117"/>
      <c r="BG1" s="117"/>
      <c r="BH1" s="117"/>
      <c r="BI1" s="117"/>
      <c r="BJ1" s="117"/>
      <c r="BK1" s="117"/>
      <c r="BL1" s="117"/>
      <c r="BM1" s="117"/>
      <c r="BN1" s="117"/>
      <c r="BO1" s="117"/>
      <c r="BP1" s="117"/>
      <c r="BQ1" s="117"/>
      <c r="BR1" s="117"/>
      <c r="BS1" s="117"/>
      <c r="BT1" s="117"/>
      <c r="BU1" s="117"/>
      <c r="BV1" s="117"/>
      <c r="BW1" s="117"/>
      <c r="BX1" s="117"/>
      <c r="BY1" s="117"/>
      <c r="BZ1" s="117"/>
      <c r="CA1" s="117"/>
      <c r="CB1" s="117"/>
      <c r="CC1" s="117"/>
      <c r="CD1" s="117"/>
      <c r="CE1" s="117"/>
      <c r="CF1" s="117"/>
      <c r="CG1" s="117"/>
      <c r="CH1" s="117"/>
      <c r="CI1" s="117"/>
      <c r="CJ1" s="117"/>
      <c r="CK1" s="117"/>
      <c r="CL1" s="117"/>
      <c r="CM1" s="117"/>
      <c r="CN1" s="117"/>
      <c r="CO1" s="117"/>
      <c r="CP1" s="117"/>
      <c r="CQ1" s="117"/>
    </row>
    <row r="2" spans="2:128" ht="6.75" customHeight="1" x14ac:dyDescent="0.3">
      <c r="B2" s="31"/>
      <c r="C2" s="32"/>
      <c r="D2" s="60"/>
      <c r="E2" s="60"/>
      <c r="F2" s="60"/>
      <c r="G2" s="60"/>
      <c r="H2" s="33"/>
      <c r="I2" s="33"/>
      <c r="J2" s="33"/>
      <c r="K2" s="33"/>
      <c r="L2" s="33"/>
      <c r="M2" s="33"/>
      <c r="N2" s="33"/>
      <c r="O2" s="33"/>
      <c r="P2" s="33"/>
      <c r="Q2" s="33"/>
      <c r="R2" s="33"/>
      <c r="S2" s="33"/>
      <c r="T2" s="34"/>
    </row>
    <row r="3" spans="2:128" ht="15.75" x14ac:dyDescent="0.3">
      <c r="B3" s="35"/>
      <c r="C3" s="29"/>
      <c r="D3" s="135" t="s">
        <v>101</v>
      </c>
      <c r="E3" s="135"/>
      <c r="F3" s="135"/>
      <c r="G3" s="135"/>
      <c r="H3" s="29" t="s">
        <v>199</v>
      </c>
      <c r="I3" s="29"/>
      <c r="J3" s="29"/>
      <c r="K3" s="29" t="s">
        <v>173</v>
      </c>
      <c r="L3" s="29"/>
      <c r="M3" s="29"/>
      <c r="N3" s="29"/>
      <c r="O3" s="29"/>
      <c r="P3" s="29"/>
      <c r="Q3" s="29"/>
      <c r="R3" s="29"/>
      <c r="S3" s="29"/>
      <c r="T3" s="36"/>
      <c r="U3" s="100"/>
      <c r="V3" s="100"/>
      <c r="W3" s="100" t="s">
        <v>193</v>
      </c>
      <c r="X3" s="100"/>
      <c r="Y3" s="100"/>
      <c r="Z3" s="100"/>
      <c r="AA3" s="100"/>
      <c r="AB3" s="100"/>
      <c r="AC3" s="100"/>
      <c r="AD3" s="100"/>
      <c r="AE3" s="100"/>
      <c r="AF3" s="100"/>
      <c r="AG3" s="100"/>
      <c r="AH3" s="100"/>
      <c r="AJ3" s="100"/>
      <c r="AK3" s="100"/>
      <c r="AL3" s="100"/>
      <c r="AM3" s="100"/>
      <c r="AN3" s="100"/>
      <c r="AO3" s="100"/>
      <c r="AP3" s="100"/>
      <c r="AQ3" s="100"/>
      <c r="AR3" s="100"/>
      <c r="AS3" s="100"/>
      <c r="AT3" s="100"/>
      <c r="AU3" s="100"/>
      <c r="AV3" s="100"/>
      <c r="AW3" s="100"/>
      <c r="AY3" s="100"/>
      <c r="AZ3" s="100" t="s">
        <v>197</v>
      </c>
      <c r="BA3" s="100"/>
      <c r="BB3" s="100"/>
      <c r="BC3" s="100"/>
      <c r="BD3" s="100"/>
      <c r="BE3" s="100"/>
      <c r="BF3" s="100"/>
      <c r="BG3" s="100"/>
      <c r="BH3" s="100"/>
      <c r="BI3" s="100"/>
      <c r="BJ3" s="100"/>
      <c r="BK3" s="100"/>
      <c r="BL3" s="100"/>
      <c r="BN3" s="100"/>
      <c r="BO3" s="118"/>
      <c r="BP3" s="118"/>
      <c r="BQ3" s="118"/>
      <c r="BR3" s="118"/>
      <c r="BS3" s="118"/>
      <c r="BT3" s="118"/>
      <c r="BU3" s="118"/>
      <c r="BV3" s="118"/>
      <c r="BW3" s="118"/>
      <c r="BX3" s="118"/>
      <c r="BY3" s="118"/>
      <c r="BZ3" s="118"/>
      <c r="CA3" s="118"/>
      <c r="CB3" s="117"/>
      <c r="CC3" s="118"/>
      <c r="CD3" s="118"/>
      <c r="CE3" s="118"/>
      <c r="CF3" s="118"/>
      <c r="CG3" s="118"/>
      <c r="CH3" s="118"/>
      <c r="CI3" s="118"/>
      <c r="CJ3" s="118"/>
      <c r="CK3" s="118"/>
      <c r="CL3" s="118"/>
      <c r="CM3" s="118"/>
      <c r="CN3" s="118"/>
      <c r="CO3" s="118"/>
      <c r="CP3" s="118"/>
      <c r="CQ3" s="117"/>
      <c r="CR3" s="114"/>
      <c r="CS3" s="114"/>
      <c r="CT3" s="114"/>
      <c r="CU3" s="114"/>
      <c r="CV3" s="114"/>
      <c r="CW3" s="114"/>
      <c r="CX3" s="114"/>
      <c r="CY3" s="114"/>
      <c r="CZ3" s="114"/>
      <c r="DA3" s="114" t="s">
        <v>102</v>
      </c>
      <c r="DB3" s="114" t="str">
        <f>IF($H$4=1,DC3,DD3)</f>
        <v>Oui</v>
      </c>
      <c r="DC3" s="114" t="s">
        <v>155</v>
      </c>
      <c r="DD3" s="114" t="s">
        <v>157</v>
      </c>
    </row>
    <row r="4" spans="2:128" ht="15.75" x14ac:dyDescent="0.3">
      <c r="B4" s="35"/>
      <c r="C4" s="29"/>
      <c r="D4" s="134" t="s">
        <v>153</v>
      </c>
      <c r="E4" s="134"/>
      <c r="F4" s="134"/>
      <c r="G4" s="134"/>
      <c r="H4" s="49">
        <v>1</v>
      </c>
      <c r="I4" s="49"/>
      <c r="J4" s="29"/>
      <c r="K4" s="136" t="str">
        <f>IF($H$4=1,DF4,DG4)</f>
        <v>Date adaptée car samedi, dimanche ou jour férié</v>
      </c>
      <c r="L4" s="136"/>
      <c r="M4" s="136"/>
      <c r="N4" s="136"/>
      <c r="O4" s="136"/>
      <c r="P4" s="136"/>
      <c r="Q4" s="29"/>
      <c r="R4" s="29"/>
      <c r="S4" s="29"/>
      <c r="T4" s="36"/>
      <c r="U4" s="100"/>
      <c r="V4" s="100"/>
      <c r="W4" s="100" t="s">
        <v>194</v>
      </c>
      <c r="X4" s="100"/>
      <c r="Y4" s="100"/>
      <c r="Z4" s="100"/>
      <c r="AA4" s="100"/>
      <c r="AB4" s="100"/>
      <c r="AC4" s="100"/>
      <c r="AD4" s="100"/>
      <c r="AE4" s="100"/>
      <c r="AF4" s="100"/>
      <c r="AG4" s="100"/>
      <c r="AH4" s="100"/>
      <c r="AJ4" s="100"/>
      <c r="AK4" s="100"/>
      <c r="AL4" s="100"/>
      <c r="AM4" s="100"/>
      <c r="AN4" s="100"/>
      <c r="AO4" s="100"/>
      <c r="AP4" s="100"/>
      <c r="AQ4" s="100"/>
      <c r="AR4" s="100"/>
      <c r="AS4" s="100"/>
      <c r="AT4" s="100"/>
      <c r="AU4" s="100"/>
      <c r="AV4" s="100"/>
      <c r="AW4" s="100"/>
      <c r="AY4" s="100"/>
      <c r="AZ4" s="100" t="s">
        <v>198</v>
      </c>
      <c r="BA4" s="100"/>
      <c r="BB4" s="100"/>
      <c r="BC4" s="100"/>
      <c r="BD4" s="100"/>
      <c r="BE4" s="100"/>
      <c r="BF4" s="100"/>
      <c r="BG4" s="100"/>
      <c r="BH4" s="100"/>
      <c r="BI4" s="100"/>
      <c r="BJ4" s="100"/>
      <c r="BK4" s="100"/>
      <c r="BL4" s="100"/>
      <c r="BN4" s="100"/>
      <c r="BO4" s="100"/>
      <c r="BP4" s="100"/>
      <c r="BQ4" s="100"/>
      <c r="BR4" s="100"/>
      <c r="BS4" s="100"/>
      <c r="BT4" s="100"/>
      <c r="BU4" s="100"/>
      <c r="BV4" s="100"/>
      <c r="BW4" s="100"/>
      <c r="BX4" s="100"/>
      <c r="BY4" s="100"/>
      <c r="BZ4" s="100"/>
      <c r="CA4" s="100"/>
      <c r="CC4" s="100"/>
      <c r="CD4" s="100"/>
      <c r="CE4" s="100"/>
      <c r="CF4" s="100"/>
      <c r="CG4" s="100"/>
      <c r="CH4" s="100"/>
      <c r="CI4" s="100"/>
      <c r="CJ4" s="100"/>
      <c r="CK4" s="100"/>
      <c r="CL4" s="100"/>
      <c r="CM4" s="100"/>
      <c r="CN4" s="100"/>
      <c r="CO4" s="100"/>
      <c r="CP4" s="100"/>
      <c r="CT4" s="99" t="s">
        <v>68</v>
      </c>
      <c r="DA4" s="114" t="s">
        <v>103</v>
      </c>
      <c r="DB4" s="114" t="str">
        <f>IF($H$4=1,DC4,DD4)</f>
        <v>Non</v>
      </c>
      <c r="DC4" s="114" t="s">
        <v>156</v>
      </c>
      <c r="DD4" s="114" t="s">
        <v>158</v>
      </c>
      <c r="DF4" s="99" t="s">
        <v>174</v>
      </c>
      <c r="DG4" s="99" t="s">
        <v>175</v>
      </c>
    </row>
    <row r="5" spans="2:128" ht="16.5" customHeight="1" x14ac:dyDescent="0.3">
      <c r="B5" s="35"/>
      <c r="C5" s="29"/>
      <c r="D5" s="134" t="str">
        <f>IF($H$4=1,DC5,DD5)</f>
        <v>Le samedi est-il un jour de travail normal dans la société ?</v>
      </c>
      <c r="E5" s="134"/>
      <c r="F5" s="134"/>
      <c r="G5" s="134"/>
      <c r="H5" s="49">
        <v>2</v>
      </c>
      <c r="I5" s="49"/>
      <c r="J5" s="29"/>
      <c r="K5" s="88"/>
      <c r="L5" s="88"/>
      <c r="M5" s="88"/>
      <c r="N5" s="29"/>
      <c r="O5" s="29"/>
      <c r="P5" s="29"/>
      <c r="Q5" s="29"/>
      <c r="R5" s="29"/>
      <c r="S5" s="29"/>
      <c r="T5" s="36"/>
      <c r="U5" s="100"/>
      <c r="V5" s="100"/>
      <c r="W5" s="100" t="s">
        <v>195</v>
      </c>
      <c r="X5" s="100"/>
      <c r="Y5" s="100"/>
      <c r="Z5" s="100"/>
      <c r="AA5" s="100"/>
      <c r="AB5" s="100"/>
      <c r="AC5" s="100"/>
      <c r="AD5" s="100"/>
      <c r="AE5" s="100"/>
      <c r="AF5" s="100"/>
      <c r="AG5" s="100"/>
      <c r="AH5" s="100"/>
      <c r="AJ5" s="100"/>
      <c r="AK5" s="100"/>
      <c r="AL5" s="100"/>
      <c r="AM5" s="100"/>
      <c r="AN5" s="100"/>
      <c r="AO5" s="100"/>
      <c r="AP5" s="100"/>
      <c r="AQ5" s="100"/>
      <c r="AR5" s="100"/>
      <c r="AS5" s="100"/>
      <c r="AT5" s="100"/>
      <c r="AU5" s="100"/>
      <c r="AV5" s="100"/>
      <c r="AW5" s="100"/>
      <c r="AY5" s="100"/>
      <c r="AZ5" s="100"/>
      <c r="BA5" s="100"/>
      <c r="BB5" s="100"/>
      <c r="BC5" s="100"/>
      <c r="BD5" s="100"/>
      <c r="BE5" s="100"/>
      <c r="BF5" s="100"/>
      <c r="BG5" s="100"/>
      <c r="BH5" s="100"/>
      <c r="BI5" s="100"/>
      <c r="BJ5" s="100"/>
      <c r="BK5" s="100"/>
      <c r="BL5" s="100"/>
      <c r="BN5" s="100"/>
      <c r="BO5" s="100"/>
      <c r="BP5" s="100"/>
      <c r="BQ5" s="100"/>
      <c r="BR5" s="100"/>
      <c r="BS5" s="100"/>
      <c r="BT5" s="100"/>
      <c r="BU5" s="100"/>
      <c r="BV5" s="100"/>
      <c r="BW5" s="100"/>
      <c r="BX5" s="100"/>
      <c r="BY5" s="100"/>
      <c r="BZ5" s="100"/>
      <c r="CA5" s="100"/>
      <c r="CC5" s="100"/>
      <c r="CD5" s="100"/>
      <c r="CE5" s="100"/>
      <c r="CF5" s="100"/>
      <c r="CG5" s="100"/>
      <c r="CH5" s="100"/>
      <c r="CI5" s="100"/>
      <c r="CJ5" s="100"/>
      <c r="CK5" s="100"/>
      <c r="CL5" s="100"/>
      <c r="CM5" s="100"/>
      <c r="CN5" s="100"/>
      <c r="CO5" s="100"/>
      <c r="CP5" s="100"/>
      <c r="DC5" s="114" t="s">
        <v>183</v>
      </c>
      <c r="DD5" s="114" t="s">
        <v>154</v>
      </c>
    </row>
    <row r="6" spans="2:128" ht="15" customHeight="1" x14ac:dyDescent="0.3">
      <c r="B6" s="35"/>
      <c r="C6" s="29"/>
      <c r="D6" s="29"/>
      <c r="E6" s="29"/>
      <c r="F6" s="29"/>
      <c r="G6" s="29"/>
      <c r="H6" s="29"/>
      <c r="I6" s="29"/>
      <c r="J6" s="29"/>
      <c r="K6" s="29"/>
      <c r="L6" s="29"/>
      <c r="M6" s="29"/>
      <c r="N6" s="29"/>
      <c r="O6" s="29"/>
      <c r="P6" s="29"/>
      <c r="Q6" s="29"/>
      <c r="R6" s="29"/>
      <c r="S6" s="29"/>
      <c r="T6" s="36"/>
      <c r="U6" s="100"/>
      <c r="V6" s="100"/>
      <c r="W6" s="100" t="s">
        <v>196</v>
      </c>
      <c r="X6" s="100"/>
      <c r="Y6" s="100"/>
      <c r="Z6" s="100"/>
      <c r="AA6" s="100"/>
      <c r="AB6" s="100"/>
      <c r="AC6" s="100"/>
      <c r="AD6" s="100"/>
      <c r="AE6" s="100"/>
      <c r="AF6" s="100"/>
      <c r="AG6" s="100"/>
      <c r="AH6" s="100"/>
      <c r="AJ6" s="100"/>
      <c r="AK6" s="100"/>
      <c r="AL6" s="100"/>
      <c r="AM6" s="100"/>
      <c r="AN6" s="100"/>
      <c r="AO6" s="100"/>
      <c r="AP6" s="100"/>
      <c r="AQ6" s="100"/>
      <c r="AR6" s="100"/>
      <c r="AS6" s="100"/>
      <c r="AT6" s="100"/>
      <c r="AU6" s="100"/>
      <c r="AV6" s="100"/>
      <c r="AW6" s="100"/>
      <c r="AY6" s="100"/>
      <c r="AZ6" s="100"/>
      <c r="BA6" s="100"/>
      <c r="BB6" s="100"/>
      <c r="BC6" s="100"/>
      <c r="BD6" s="100"/>
      <c r="BE6" s="100"/>
      <c r="BF6" s="100"/>
      <c r="BG6" s="100"/>
      <c r="BH6" s="100"/>
      <c r="BI6" s="100"/>
      <c r="BJ6" s="100"/>
      <c r="BK6" s="100"/>
      <c r="BL6" s="100"/>
      <c r="BN6" s="100"/>
      <c r="BO6" s="100"/>
      <c r="BP6" s="100"/>
      <c r="BQ6" s="100"/>
      <c r="BR6" s="100"/>
      <c r="BS6" s="100"/>
      <c r="BT6" s="100"/>
      <c r="BU6" s="100"/>
      <c r="BV6" s="100"/>
      <c r="BW6" s="100"/>
      <c r="BX6" s="100"/>
      <c r="BY6" s="100"/>
      <c r="BZ6" s="100"/>
      <c r="CA6" s="100"/>
      <c r="CC6" s="100"/>
      <c r="CD6" s="100"/>
      <c r="CE6" s="100"/>
      <c r="CF6" s="100"/>
      <c r="CG6" s="100"/>
      <c r="CH6" s="100"/>
      <c r="CI6" s="100"/>
      <c r="CJ6" s="100"/>
      <c r="CK6" s="100"/>
      <c r="CL6" s="100"/>
      <c r="CM6" s="100"/>
      <c r="CN6" s="100"/>
      <c r="CO6" s="100"/>
      <c r="CP6" s="100"/>
      <c r="DC6" s="114" t="s">
        <v>138</v>
      </c>
      <c r="DD6" s="114" t="s">
        <v>139</v>
      </c>
      <c r="DE6" s="99" t="s">
        <v>151</v>
      </c>
      <c r="DF6" s="99" t="s">
        <v>138</v>
      </c>
      <c r="DG6" s="99" t="s">
        <v>139</v>
      </c>
    </row>
    <row r="7" spans="2:128" ht="23.25" customHeight="1" x14ac:dyDescent="0.35">
      <c r="B7" s="35"/>
      <c r="C7" s="137" t="str">
        <f>IF($H$4=1,DC7,DD7)</f>
        <v>CALENDRIER DES ELECTIONS SOCIALES 2024</v>
      </c>
      <c r="D7" s="137"/>
      <c r="E7" s="137"/>
      <c r="F7" s="137"/>
      <c r="G7" s="137"/>
      <c r="H7" s="137"/>
      <c r="I7" s="137"/>
      <c r="J7" s="137"/>
      <c r="K7" s="137"/>
      <c r="L7" s="137"/>
      <c r="M7" s="137"/>
      <c r="N7" s="137"/>
      <c r="O7" s="137"/>
      <c r="P7" s="137"/>
      <c r="Q7" s="137"/>
      <c r="R7" s="137"/>
      <c r="S7" s="137"/>
      <c r="T7" s="36"/>
      <c r="U7" s="100"/>
      <c r="V7" s="133" t="s">
        <v>166</v>
      </c>
      <c r="W7" s="133"/>
      <c r="X7" s="133"/>
      <c r="Y7" s="133"/>
      <c r="Z7" s="133"/>
      <c r="AA7" s="133"/>
      <c r="AB7" s="133"/>
      <c r="AC7" s="133"/>
      <c r="AD7" s="133"/>
      <c r="AE7" s="133"/>
      <c r="AF7" s="133"/>
      <c r="AG7" s="133"/>
      <c r="AH7" s="133"/>
      <c r="AI7" s="133"/>
      <c r="AJ7" s="100"/>
      <c r="AK7" s="133" t="s">
        <v>167</v>
      </c>
      <c r="AL7" s="133"/>
      <c r="AM7" s="133"/>
      <c r="AN7" s="133"/>
      <c r="AO7" s="133"/>
      <c r="AP7" s="133"/>
      <c r="AQ7" s="133"/>
      <c r="AR7" s="133"/>
      <c r="AS7" s="133"/>
      <c r="AT7" s="133"/>
      <c r="AU7" s="133"/>
      <c r="AV7" s="133"/>
      <c r="AW7" s="133"/>
      <c r="AX7" s="133"/>
      <c r="AY7" s="100"/>
      <c r="AZ7" s="133" t="s">
        <v>165</v>
      </c>
      <c r="BA7" s="133"/>
      <c r="BB7" s="133"/>
      <c r="BC7" s="133"/>
      <c r="BD7" s="133"/>
      <c r="BE7" s="133"/>
      <c r="BF7" s="133"/>
      <c r="BG7" s="133"/>
      <c r="BH7" s="133"/>
      <c r="BI7" s="133"/>
      <c r="BJ7" s="133"/>
      <c r="BK7" s="133"/>
      <c r="BL7" s="133"/>
      <c r="BM7" s="133"/>
      <c r="BN7" s="100"/>
      <c r="BO7" s="133" t="s">
        <v>162</v>
      </c>
      <c r="BP7" s="133"/>
      <c r="BQ7" s="133"/>
      <c r="BR7" s="133"/>
      <c r="BS7" s="133"/>
      <c r="BT7" s="133"/>
      <c r="BU7" s="133"/>
      <c r="BV7" s="133"/>
      <c r="BW7" s="133"/>
      <c r="BX7" s="133"/>
      <c r="BY7" s="133"/>
      <c r="BZ7" s="133"/>
      <c r="CA7" s="133"/>
      <c r="CB7" s="133"/>
      <c r="CC7" s="100"/>
      <c r="CD7" s="133" t="s">
        <v>161</v>
      </c>
      <c r="CE7" s="133"/>
      <c r="CF7" s="133"/>
      <c r="CG7" s="133"/>
      <c r="CH7" s="133"/>
      <c r="CI7" s="133"/>
      <c r="CJ7" s="133"/>
      <c r="CK7" s="133"/>
      <c r="CL7" s="133"/>
      <c r="CM7" s="133"/>
      <c r="CN7" s="133"/>
      <c r="CO7" s="133"/>
      <c r="CP7" s="133"/>
      <c r="CQ7" s="133"/>
      <c r="CS7" s="102" t="s">
        <v>200</v>
      </c>
      <c r="CT7" s="103" t="s">
        <v>69</v>
      </c>
      <c r="DA7" s="129"/>
      <c r="DC7" s="114" t="s">
        <v>201</v>
      </c>
      <c r="DD7" s="114" t="s">
        <v>202</v>
      </c>
      <c r="DE7" s="99" t="str">
        <f>IF($H$4=1,DF7,DG7)</f>
        <v>lundi</v>
      </c>
      <c r="DF7" s="99" t="s">
        <v>0</v>
      </c>
      <c r="DG7" s="99" t="s">
        <v>143</v>
      </c>
    </row>
    <row r="8" spans="2:128" x14ac:dyDescent="0.3">
      <c r="B8" s="35"/>
      <c r="C8" s="29"/>
      <c r="D8" s="29"/>
      <c r="E8" s="58" t="s">
        <v>172</v>
      </c>
      <c r="F8" s="29"/>
      <c r="G8" s="29"/>
      <c r="H8" s="29"/>
      <c r="I8" s="29"/>
      <c r="J8" s="29"/>
      <c r="K8" s="29"/>
      <c r="L8" s="29"/>
      <c r="M8" s="29"/>
      <c r="N8" s="29"/>
      <c r="O8" s="29"/>
      <c r="P8" s="29"/>
      <c r="Q8" s="29"/>
      <c r="R8" s="29"/>
      <c r="S8" s="29"/>
      <c r="T8" s="36"/>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Y8" s="100"/>
      <c r="AZ8" s="100"/>
      <c r="BA8" s="100"/>
      <c r="BB8" s="100"/>
      <c r="BC8" s="100"/>
      <c r="BD8" s="100"/>
      <c r="BE8" s="100"/>
      <c r="BF8" s="100"/>
      <c r="BG8" s="100"/>
      <c r="BH8" s="100"/>
      <c r="BI8" s="100"/>
      <c r="BJ8" s="100"/>
      <c r="BK8" s="100"/>
      <c r="BL8" s="100"/>
      <c r="BN8" s="100"/>
      <c r="BO8" s="100"/>
      <c r="BP8" s="100"/>
      <c r="BQ8" s="100"/>
      <c r="BR8" s="100"/>
      <c r="BS8" s="100"/>
      <c r="BT8" s="100"/>
      <c r="BU8" s="100"/>
      <c r="BV8" s="100"/>
      <c r="BW8" s="100"/>
      <c r="BX8" s="100"/>
      <c r="BY8" s="100"/>
      <c r="BZ8" s="100"/>
      <c r="CA8" s="100"/>
      <c r="CC8" s="100"/>
      <c r="CD8" s="100"/>
      <c r="CE8" s="100"/>
      <c r="CF8" s="100"/>
      <c r="CG8" s="100"/>
      <c r="CH8" s="100"/>
      <c r="CI8" s="100"/>
      <c r="CJ8" s="100"/>
      <c r="CK8" s="100"/>
      <c r="CL8" s="100"/>
      <c r="CM8" s="100"/>
      <c r="CN8" s="100"/>
      <c r="CO8" s="100"/>
      <c r="CP8" s="100"/>
      <c r="CT8" s="104"/>
      <c r="CV8" s="104"/>
      <c r="CY8" s="105"/>
      <c r="CZ8" s="105"/>
      <c r="DE8" s="99" t="str">
        <f t="shared" ref="DE8:DE13" si="0">IF($H$4=1,DF8,DG8)</f>
        <v>mardi</v>
      </c>
      <c r="DF8" s="99" t="s">
        <v>1</v>
      </c>
      <c r="DG8" s="99" t="s">
        <v>144</v>
      </c>
    </row>
    <row r="9" spans="2:128" ht="12.75" x14ac:dyDescent="0.2">
      <c r="B9" s="35"/>
      <c r="C9" s="62"/>
      <c r="D9" s="63" t="str">
        <f t="shared" ref="D9" si="1">IF($H$4=1,DC9,DD9)</f>
        <v>Date sélectionnée pour les élections</v>
      </c>
      <c r="E9" s="65" t="s">
        <v>171</v>
      </c>
      <c r="F9" s="61">
        <f t="shared" ref="F9:S9" si="2">IF($E9="N",CD9,IF($E9="I",AZ9,IF($E9="D",V9,"X")))</f>
        <v>43963</v>
      </c>
      <c r="G9" s="61">
        <f t="shared" si="2"/>
        <v>43964</v>
      </c>
      <c r="H9" s="61">
        <f t="shared" si="2"/>
        <v>43965</v>
      </c>
      <c r="I9" s="61">
        <f t="shared" si="2"/>
        <v>43966</v>
      </c>
      <c r="J9" s="61">
        <f t="shared" si="2"/>
        <v>43967</v>
      </c>
      <c r="K9" s="61">
        <f t="shared" si="2"/>
        <v>43968</v>
      </c>
      <c r="L9" s="61">
        <f t="shared" si="2"/>
        <v>43969</v>
      </c>
      <c r="M9" s="61">
        <f t="shared" si="2"/>
        <v>43970</v>
      </c>
      <c r="N9" s="61">
        <f t="shared" si="2"/>
        <v>43971</v>
      </c>
      <c r="O9" s="61">
        <f t="shared" si="2"/>
        <v>43972</v>
      </c>
      <c r="P9" s="61">
        <f t="shared" si="2"/>
        <v>43973</v>
      </c>
      <c r="Q9" s="61">
        <f t="shared" si="2"/>
        <v>43974</v>
      </c>
      <c r="R9" s="61">
        <f t="shared" si="2"/>
        <v>43975</v>
      </c>
      <c r="S9" s="61">
        <f t="shared" si="2"/>
        <v>43976</v>
      </c>
      <c r="T9" s="37"/>
      <c r="U9" s="119"/>
      <c r="V9" s="107">
        <f t="shared" ref="V9:AI9" si="3">IF(AK9=$CT$9,AK9-1,IF(AK9=$CT$10,AK9-1,IF(AK9=$CT$11,AK9-1,IF(AK9=$CT$12,AK9-1,IF(AK9=$CT$13,AK9-1,IF(AK9=$CT$14,AK9-1,IF(AK9=$CT$15,AK9-1,IF(WEEKDAY(AK9,2)=6,AK9+$CX$26,IF(WEEKDAY(AK9,2)=7,AK9+$CX$25,AK9)))))))))</f>
        <v>43963</v>
      </c>
      <c r="W9" s="107">
        <f t="shared" si="3"/>
        <v>43964</v>
      </c>
      <c r="X9" s="107">
        <f t="shared" si="3"/>
        <v>43965</v>
      </c>
      <c r="Y9" s="107">
        <f t="shared" si="3"/>
        <v>43966</v>
      </c>
      <c r="Z9" s="107">
        <f t="shared" si="3"/>
        <v>43967</v>
      </c>
      <c r="AA9" s="107">
        <f t="shared" si="3"/>
        <v>43967</v>
      </c>
      <c r="AB9" s="107">
        <f t="shared" si="3"/>
        <v>43967</v>
      </c>
      <c r="AC9" s="107">
        <f t="shared" si="3"/>
        <v>43967</v>
      </c>
      <c r="AD9" s="107">
        <f t="shared" si="3"/>
        <v>43971</v>
      </c>
      <c r="AE9" s="107">
        <f t="shared" si="3"/>
        <v>43972</v>
      </c>
      <c r="AF9" s="107">
        <f t="shared" si="3"/>
        <v>43973</v>
      </c>
      <c r="AG9" s="107">
        <f t="shared" si="3"/>
        <v>43974</v>
      </c>
      <c r="AH9" s="107">
        <f t="shared" si="3"/>
        <v>43974</v>
      </c>
      <c r="AI9" s="107">
        <f t="shared" si="3"/>
        <v>43974</v>
      </c>
      <c r="AJ9" s="106"/>
      <c r="AK9" s="107">
        <f t="shared" ref="AK9:AX9" si="4">IF(CD9=$CT$9,CD9-1,IF(CD9=$CT$10,CD9-1,IF(CD9=$CT$11,CD9-1,IF(CD9=$CT$12,CD9-1,IF(CD9=$CT$13,CD9-1,IF(CD9=$CT$14,CD9-1,IF(CD9=$CT$15,CD9-1,IF(WEEKDAY(CD9,2)=6,CD9+$CX$26,IF(WEEKDAY(CD9,2)=7,CD9+$CX$25,CD9)))))))))</f>
        <v>43963</v>
      </c>
      <c r="AL9" s="107">
        <f t="shared" si="4"/>
        <v>43964</v>
      </c>
      <c r="AM9" s="107">
        <f t="shared" si="4"/>
        <v>43965</v>
      </c>
      <c r="AN9" s="107">
        <f t="shared" si="4"/>
        <v>43966</v>
      </c>
      <c r="AO9" s="107">
        <f t="shared" si="4"/>
        <v>43967</v>
      </c>
      <c r="AP9" s="107">
        <f t="shared" si="4"/>
        <v>43967</v>
      </c>
      <c r="AQ9" s="107">
        <f t="shared" si="4"/>
        <v>43967</v>
      </c>
      <c r="AR9" s="107">
        <f t="shared" si="4"/>
        <v>43969</v>
      </c>
      <c r="AS9" s="107">
        <f t="shared" si="4"/>
        <v>43971</v>
      </c>
      <c r="AT9" s="107">
        <f t="shared" si="4"/>
        <v>43972</v>
      </c>
      <c r="AU9" s="107">
        <f t="shared" si="4"/>
        <v>43973</v>
      </c>
      <c r="AV9" s="107">
        <f t="shared" si="4"/>
        <v>43974</v>
      </c>
      <c r="AW9" s="107">
        <f t="shared" si="4"/>
        <v>43974</v>
      </c>
      <c r="AX9" s="107">
        <f t="shared" si="4"/>
        <v>43974</v>
      </c>
      <c r="AY9" s="106"/>
      <c r="AZ9" s="107">
        <f t="shared" ref="AZ9:BM9" si="5">IF(BO9=$CT$9,BO9+1,IF(BO9=$CT$10,BO9+1,IF(BO9=$CT$11,BO9+1,IF(BO9=$CT$12,BO9+1,IF(BO9=$CT$13,BO9+1,IF(BO9=$CT$14,BO9+1,IF(BO9=$CT$15,BO9+1,IF(WEEKDAY(BO9,2)=6,BO9+$CY$26,IF(WEEKDAY(BO9,2)=7,BO9+$CY$25,BO9)))))))))</f>
        <v>43963</v>
      </c>
      <c r="BA9" s="107">
        <f t="shared" si="5"/>
        <v>43964</v>
      </c>
      <c r="BB9" s="107">
        <f t="shared" si="5"/>
        <v>43965</v>
      </c>
      <c r="BC9" s="107">
        <f t="shared" si="5"/>
        <v>43966</v>
      </c>
      <c r="BD9" s="107">
        <f t="shared" si="5"/>
        <v>43967</v>
      </c>
      <c r="BE9" s="107">
        <f t="shared" si="5"/>
        <v>43971</v>
      </c>
      <c r="BF9" s="107">
        <f t="shared" si="5"/>
        <v>43971</v>
      </c>
      <c r="BG9" s="107">
        <f t="shared" si="5"/>
        <v>43971</v>
      </c>
      <c r="BH9" s="107">
        <f t="shared" si="5"/>
        <v>43971</v>
      </c>
      <c r="BI9" s="107">
        <f t="shared" si="5"/>
        <v>43972</v>
      </c>
      <c r="BJ9" s="107">
        <f t="shared" si="5"/>
        <v>43973</v>
      </c>
      <c r="BK9" s="107">
        <f t="shared" si="5"/>
        <v>43974</v>
      </c>
      <c r="BL9" s="107">
        <f t="shared" si="5"/>
        <v>43977</v>
      </c>
      <c r="BM9" s="107">
        <f t="shared" si="5"/>
        <v>43977</v>
      </c>
      <c r="BN9" s="106"/>
      <c r="BO9" s="107">
        <f t="shared" ref="BO9:CB9" si="6">IF(CD9=$CT$9,CD9+1,IF(CD9=$CT$10,CD9+1,IF(CD9=$CT$11,CD9+1,IF(CD9=$CT$12,CD9+1,IF(CD9=$CT$13,CD9+1,IF(CD9=$CT$14,CD9+1,IF(CD9=$CT$15,CD9+1,IF(WEEKDAY(CD9,2)=6,CD9+$CY$26,IF(WEEKDAY(CD9,2)=7,CD9+$CY$25,CD9)))))))))</f>
        <v>43963</v>
      </c>
      <c r="BP9" s="107">
        <f t="shared" si="6"/>
        <v>43964</v>
      </c>
      <c r="BQ9" s="107">
        <f t="shared" si="6"/>
        <v>43965</v>
      </c>
      <c r="BR9" s="107">
        <f t="shared" si="6"/>
        <v>43966</v>
      </c>
      <c r="BS9" s="107">
        <f t="shared" si="6"/>
        <v>43967</v>
      </c>
      <c r="BT9" s="107">
        <f t="shared" si="6"/>
        <v>43970</v>
      </c>
      <c r="BU9" s="107">
        <f t="shared" si="6"/>
        <v>43970</v>
      </c>
      <c r="BV9" s="107">
        <f t="shared" si="6"/>
        <v>43971</v>
      </c>
      <c r="BW9" s="107">
        <f t="shared" si="6"/>
        <v>43971</v>
      </c>
      <c r="BX9" s="107">
        <f t="shared" si="6"/>
        <v>43972</v>
      </c>
      <c r="BY9" s="107">
        <f t="shared" si="6"/>
        <v>43973</v>
      </c>
      <c r="BZ9" s="107">
        <f t="shared" si="6"/>
        <v>43974</v>
      </c>
      <c r="CA9" s="107">
        <f t="shared" si="6"/>
        <v>43977</v>
      </c>
      <c r="CB9" s="107">
        <f t="shared" si="6"/>
        <v>43977</v>
      </c>
      <c r="CC9" s="106"/>
      <c r="CD9" s="107">
        <v>43963</v>
      </c>
      <c r="CE9" s="107">
        <f>CD9+1</f>
        <v>43964</v>
      </c>
      <c r="CF9" s="107">
        <f t="shared" ref="CF9:CQ9" si="7">CE9+1</f>
        <v>43965</v>
      </c>
      <c r="CG9" s="107">
        <f t="shared" si="7"/>
        <v>43966</v>
      </c>
      <c r="CH9" s="107">
        <f t="shared" si="7"/>
        <v>43967</v>
      </c>
      <c r="CI9" s="107">
        <f t="shared" si="7"/>
        <v>43968</v>
      </c>
      <c r="CJ9" s="107">
        <f t="shared" si="7"/>
        <v>43969</v>
      </c>
      <c r="CK9" s="107">
        <f t="shared" si="7"/>
        <v>43970</v>
      </c>
      <c r="CL9" s="107">
        <f t="shared" si="7"/>
        <v>43971</v>
      </c>
      <c r="CM9" s="107">
        <f t="shared" si="7"/>
        <v>43972</v>
      </c>
      <c r="CN9" s="107">
        <f t="shared" si="7"/>
        <v>43973</v>
      </c>
      <c r="CO9" s="107">
        <f t="shared" si="7"/>
        <v>43974</v>
      </c>
      <c r="CP9" s="107">
        <f t="shared" si="7"/>
        <v>43975</v>
      </c>
      <c r="CQ9" s="107">
        <f t="shared" si="7"/>
        <v>43976</v>
      </c>
      <c r="CS9" s="99" t="s">
        <v>70</v>
      </c>
      <c r="CT9" s="104">
        <v>43830</v>
      </c>
      <c r="CV9" s="104"/>
      <c r="CX9" s="108"/>
      <c r="CY9" s="104"/>
      <c r="CZ9" s="108"/>
      <c r="DA9" s="130"/>
      <c r="DC9" s="114" t="s">
        <v>184</v>
      </c>
      <c r="DD9" s="114" t="s">
        <v>168</v>
      </c>
      <c r="DE9" s="99" t="str">
        <f t="shared" si="0"/>
        <v>mercredi</v>
      </c>
      <c r="DF9" s="99" t="s">
        <v>2</v>
      </c>
      <c r="DG9" s="99" t="s">
        <v>145</v>
      </c>
    </row>
    <row r="10" spans="2:128" ht="12.75" x14ac:dyDescent="0.2">
      <c r="B10" s="35"/>
      <c r="C10" s="64"/>
      <c r="D10" s="30"/>
      <c r="E10" s="66"/>
      <c r="F10" s="79" t="str">
        <f>IF(WEEKDAY(F9,2)=1,$DE$7,IF(WEEKDAY(F9,2)=2,$DE$8,IF(WEEKDAY(F9,2)=3,$DE$9,IF(WEEKDAY(F9,2)=4,$DE$10,IF(WEEKDAY(F9,2)=5,$DE$11,IF(WEEKDAY(F9,2)=6,$DE$12,$DE$13))))))</f>
        <v>lundi</v>
      </c>
      <c r="G10" s="79" t="str">
        <f t="shared" ref="G10:S10" si="8">IF(WEEKDAY(G9,2)=1,$DE$7,IF(WEEKDAY(G9,2)=2,$DE$8,IF(WEEKDAY(G9,2)=3,$DE$9,IF(WEEKDAY(G9,2)=4,$DE$10,IF(WEEKDAY(G9,2)=5,$DE$11,IF(WEEKDAY(G9,2)=6,$DE$12,$DE$13))))))</f>
        <v>mardi</v>
      </c>
      <c r="H10" s="79" t="str">
        <f t="shared" si="8"/>
        <v>mercredi</v>
      </c>
      <c r="I10" s="79" t="str">
        <f t="shared" si="8"/>
        <v>jeudi</v>
      </c>
      <c r="J10" s="79" t="str">
        <f t="shared" si="8"/>
        <v>vendredi</v>
      </c>
      <c r="K10" s="79" t="str">
        <f t="shared" si="8"/>
        <v>samedi</v>
      </c>
      <c r="L10" s="79" t="str">
        <f t="shared" si="8"/>
        <v>dimanche</v>
      </c>
      <c r="M10" s="79" t="str">
        <f t="shared" si="8"/>
        <v>lundi</v>
      </c>
      <c r="N10" s="79" t="str">
        <f t="shared" si="8"/>
        <v>mardi</v>
      </c>
      <c r="O10" s="79" t="str">
        <f t="shared" si="8"/>
        <v>mercredi</v>
      </c>
      <c r="P10" s="79" t="str">
        <f t="shared" si="8"/>
        <v>jeudi</v>
      </c>
      <c r="Q10" s="79" t="str">
        <f t="shared" si="8"/>
        <v>vendredi</v>
      </c>
      <c r="R10" s="79" t="str">
        <f t="shared" si="8"/>
        <v>samedi</v>
      </c>
      <c r="S10" s="79" t="str">
        <f t="shared" si="8"/>
        <v>dimanche</v>
      </c>
      <c r="T10" s="38"/>
      <c r="U10" s="121"/>
      <c r="V10" s="107"/>
      <c r="W10" s="107"/>
      <c r="X10" s="107"/>
      <c r="Y10" s="107"/>
      <c r="Z10" s="107"/>
      <c r="AA10" s="107"/>
      <c r="AB10" s="107"/>
      <c r="AC10" s="107"/>
      <c r="AD10" s="107"/>
      <c r="AE10" s="107"/>
      <c r="AF10" s="107"/>
      <c r="AG10" s="107"/>
      <c r="AH10" s="107"/>
      <c r="AI10" s="107"/>
      <c r="AJ10" s="109"/>
      <c r="AK10" s="107"/>
      <c r="AL10" s="107"/>
      <c r="AM10" s="107"/>
      <c r="AN10" s="107"/>
      <c r="AO10" s="107"/>
      <c r="AP10" s="107"/>
      <c r="AQ10" s="107"/>
      <c r="AR10" s="107"/>
      <c r="AS10" s="107"/>
      <c r="AT10" s="107"/>
      <c r="AU10" s="107"/>
      <c r="AV10" s="107"/>
      <c r="AW10" s="107"/>
      <c r="AX10" s="107"/>
      <c r="AY10" s="109"/>
      <c r="AZ10" s="107"/>
      <c r="BA10" s="107"/>
      <c r="BB10" s="107"/>
      <c r="BC10" s="107"/>
      <c r="BD10" s="107"/>
      <c r="BE10" s="107"/>
      <c r="BF10" s="107"/>
      <c r="BG10" s="107"/>
      <c r="BH10" s="107"/>
      <c r="BI10" s="107"/>
      <c r="BJ10" s="107"/>
      <c r="BK10" s="107"/>
      <c r="BL10" s="107"/>
      <c r="BM10" s="107"/>
      <c r="BN10" s="109"/>
      <c r="BO10" s="107"/>
      <c r="BP10" s="107"/>
      <c r="BQ10" s="107"/>
      <c r="BR10" s="107"/>
      <c r="BS10" s="107"/>
      <c r="BT10" s="107"/>
      <c r="BU10" s="107"/>
      <c r="BV10" s="107"/>
      <c r="BW10" s="107"/>
      <c r="BX10" s="107"/>
      <c r="BY10" s="107"/>
      <c r="BZ10" s="107"/>
      <c r="CA10" s="107"/>
      <c r="CB10" s="107"/>
      <c r="CC10" s="109"/>
      <c r="CD10" s="107"/>
      <c r="CE10" s="107"/>
      <c r="CF10" s="107"/>
      <c r="CG10" s="107"/>
      <c r="CH10" s="107"/>
      <c r="CI10" s="107"/>
      <c r="CJ10" s="107"/>
      <c r="CK10" s="107"/>
      <c r="CL10" s="107"/>
      <c r="CM10" s="107"/>
      <c r="CN10" s="107"/>
      <c r="CO10" s="107"/>
      <c r="CP10" s="107"/>
      <c r="CQ10" s="107"/>
      <c r="CS10" s="99" t="s">
        <v>72</v>
      </c>
      <c r="CT10" s="104">
        <v>43921</v>
      </c>
      <c r="CV10" s="104"/>
      <c r="CX10" s="108"/>
      <c r="CY10" s="108"/>
      <c r="CZ10" s="108"/>
      <c r="DA10" s="130"/>
      <c r="DE10" s="99" t="str">
        <f t="shared" si="0"/>
        <v>jeudi</v>
      </c>
      <c r="DF10" s="99" t="s">
        <v>3</v>
      </c>
      <c r="DG10" s="99" t="s">
        <v>146</v>
      </c>
    </row>
    <row r="11" spans="2:128" ht="15" customHeight="1" x14ac:dyDescent="0.2">
      <c r="B11" s="35"/>
      <c r="C11" s="9" t="s">
        <v>5</v>
      </c>
      <c r="D11" s="10" t="str">
        <f>IF($H$4=1,DC11,DD11)</f>
        <v>Information par l'employeur sur les UTE, les fonctions des cadres.</v>
      </c>
      <c r="E11" s="67" t="s">
        <v>170</v>
      </c>
      <c r="F11" s="87">
        <f>IF($E11="N",CD11,IF($E11="I",AZ11,IF($E11="D",V11,"X")))</f>
        <v>43813</v>
      </c>
      <c r="G11" s="87">
        <f t="shared" ref="G11:S11" si="9">IF($E11="N",CE11,IF($E11="I",BA11,IF($E11="D",W11,"X")))</f>
        <v>43813</v>
      </c>
      <c r="H11" s="87">
        <f t="shared" si="9"/>
        <v>43813</v>
      </c>
      <c r="I11" s="87">
        <f t="shared" si="9"/>
        <v>43816</v>
      </c>
      <c r="J11" s="87">
        <f t="shared" si="9"/>
        <v>43817</v>
      </c>
      <c r="K11" s="87">
        <f t="shared" si="9"/>
        <v>43818</v>
      </c>
      <c r="L11" s="87">
        <f t="shared" si="9"/>
        <v>43819</v>
      </c>
      <c r="M11" s="87">
        <f t="shared" si="9"/>
        <v>43820</v>
      </c>
      <c r="N11" s="87">
        <f t="shared" si="9"/>
        <v>43820</v>
      </c>
      <c r="O11" s="87">
        <f t="shared" si="9"/>
        <v>43820</v>
      </c>
      <c r="P11" s="87">
        <f t="shared" si="9"/>
        <v>43823</v>
      </c>
      <c r="Q11" s="87">
        <f t="shared" si="9"/>
        <v>43824</v>
      </c>
      <c r="R11" s="87">
        <f t="shared" si="9"/>
        <v>43825</v>
      </c>
      <c r="S11" s="87">
        <f t="shared" si="9"/>
        <v>43826</v>
      </c>
      <c r="T11" s="39"/>
      <c r="U11" s="122"/>
      <c r="V11" s="107">
        <f t="shared" ref="V11:AI11" si="10">IF(AK11=$CT$9,AK11-1,IF(AK11=$CT$10,AK11-1,IF(AK11=$CT$11,AK11-1,IF(AK11=$CT$12,AK11-1,IF(AK11=$CT$13,AK11-1,IF(AK11=$CT$14,AK11-1,IF(AK11=$CT$15,AK11-1,IF(WEEKDAY(AK11,2)=6,AK11+$CX$26,IF(WEEKDAY(AK11,2)=7,AK11+$CX$25,AK11)))))))))</f>
        <v>43813</v>
      </c>
      <c r="W11" s="107">
        <f t="shared" si="10"/>
        <v>43813</v>
      </c>
      <c r="X11" s="107">
        <f t="shared" si="10"/>
        <v>43813</v>
      </c>
      <c r="Y11" s="107">
        <f t="shared" si="10"/>
        <v>43816</v>
      </c>
      <c r="Z11" s="107">
        <f t="shared" si="10"/>
        <v>43817</v>
      </c>
      <c r="AA11" s="107">
        <f t="shared" si="10"/>
        <v>43818</v>
      </c>
      <c r="AB11" s="107">
        <f t="shared" si="10"/>
        <v>43819</v>
      </c>
      <c r="AC11" s="107">
        <f t="shared" si="10"/>
        <v>43820</v>
      </c>
      <c r="AD11" s="107">
        <f t="shared" si="10"/>
        <v>43820</v>
      </c>
      <c r="AE11" s="107">
        <f t="shared" si="10"/>
        <v>43820</v>
      </c>
      <c r="AF11" s="107">
        <f t="shared" si="10"/>
        <v>43823</v>
      </c>
      <c r="AG11" s="107">
        <f t="shared" si="10"/>
        <v>43824</v>
      </c>
      <c r="AH11" s="107">
        <f t="shared" si="10"/>
        <v>43825</v>
      </c>
      <c r="AI11" s="107">
        <f t="shared" si="10"/>
        <v>43826</v>
      </c>
      <c r="AJ11" s="110"/>
      <c r="AK11" s="107">
        <f t="shared" ref="AK11:AX11" si="11">IF(CD11=$CT$9,CD11-1,IF(CD11=$CT$10,CD11-1,IF(CD11=$CT$11,CD11-1,IF(CD11=$CT$12,CD11-1,IF(CD11=$CT$13,CD11-1,IF(CD11=$CT$14,CD11-1,IF(CD11=$CT$15,CD11-1,IF(WEEKDAY(CD11,2)=6,CD11+$CX$26,IF(WEEKDAY(CD11,2)=7,CD11+$CX$25,CD11)))))))))</f>
        <v>43813</v>
      </c>
      <c r="AL11" s="107">
        <f t="shared" si="11"/>
        <v>43813</v>
      </c>
      <c r="AM11" s="107">
        <f t="shared" si="11"/>
        <v>43813</v>
      </c>
      <c r="AN11" s="107">
        <f t="shared" si="11"/>
        <v>43816</v>
      </c>
      <c r="AO11" s="107">
        <f t="shared" si="11"/>
        <v>43817</v>
      </c>
      <c r="AP11" s="107">
        <f t="shared" si="11"/>
        <v>43818</v>
      </c>
      <c r="AQ11" s="107">
        <f t="shared" si="11"/>
        <v>43819</v>
      </c>
      <c r="AR11" s="107">
        <f t="shared" si="11"/>
        <v>43820</v>
      </c>
      <c r="AS11" s="107">
        <f t="shared" si="11"/>
        <v>43820</v>
      </c>
      <c r="AT11" s="107">
        <f t="shared" si="11"/>
        <v>43820</v>
      </c>
      <c r="AU11" s="107">
        <f t="shared" si="11"/>
        <v>43823</v>
      </c>
      <c r="AV11" s="107">
        <f t="shared" si="11"/>
        <v>43824</v>
      </c>
      <c r="AW11" s="107">
        <f t="shared" si="11"/>
        <v>43825</v>
      </c>
      <c r="AX11" s="107">
        <f t="shared" si="11"/>
        <v>43826</v>
      </c>
      <c r="AY11" s="110"/>
      <c r="AZ11" s="107">
        <f t="shared" ref="AZ11:BM11" si="12">IF(BO11=$CT$9,BO11+1,IF(BO11=$CT$10,BO11+1,IF(BO11=$CT$11,BO11+1,IF(BO11=$CT$12,BO11+1,IF(BO11=$CT$13,BO11+1,IF(BO11=$CT$14,BO11+1,IF(BO11=$CT$15,BO11+1,IF(WEEKDAY(BO11,2)=6,BO11+$CY$26,IF(WEEKDAY(BO11,2)=7,BO11+$CY$25,BO11)))))))))</f>
        <v>43813</v>
      </c>
      <c r="BA11" s="107">
        <f t="shared" si="12"/>
        <v>43816</v>
      </c>
      <c r="BB11" s="107">
        <f t="shared" si="12"/>
        <v>43816</v>
      </c>
      <c r="BC11" s="107">
        <f t="shared" si="12"/>
        <v>43816</v>
      </c>
      <c r="BD11" s="107">
        <f t="shared" si="12"/>
        <v>43817</v>
      </c>
      <c r="BE11" s="107">
        <f t="shared" si="12"/>
        <v>43818</v>
      </c>
      <c r="BF11" s="107">
        <f t="shared" si="12"/>
        <v>43819</v>
      </c>
      <c r="BG11" s="107">
        <f t="shared" si="12"/>
        <v>43820</v>
      </c>
      <c r="BH11" s="107">
        <f t="shared" si="12"/>
        <v>43823</v>
      </c>
      <c r="BI11" s="107">
        <f t="shared" si="12"/>
        <v>43823</v>
      </c>
      <c r="BJ11" s="107">
        <f t="shared" si="12"/>
        <v>43823</v>
      </c>
      <c r="BK11" s="107">
        <f t="shared" si="12"/>
        <v>43824</v>
      </c>
      <c r="BL11" s="107">
        <f t="shared" si="12"/>
        <v>43825</v>
      </c>
      <c r="BM11" s="107">
        <f t="shared" si="12"/>
        <v>43826</v>
      </c>
      <c r="BN11" s="110"/>
      <c r="BO11" s="107">
        <f t="shared" ref="BO11:CB11" si="13">IF(CD11=$CT$9,CD11+1,IF(CD11=$CT$10,CD11+1,IF(CD11=$CT$11,CD11+1,IF(CD11=$CT$12,CD11+1,IF(CD11=$CT$13,CD11+1,IF(CD11=$CT$14,CD11+1,IF(CD11=$CT$15,CD11+1,IF(WEEKDAY(CD11,2)=6,CD11+$CY$26,IF(WEEKDAY(CD11,2)=7,CD11+$CY$25,CD11)))))))))</f>
        <v>43813</v>
      </c>
      <c r="BP11" s="107">
        <f t="shared" si="13"/>
        <v>43816</v>
      </c>
      <c r="BQ11" s="107">
        <f t="shared" si="13"/>
        <v>43816</v>
      </c>
      <c r="BR11" s="107">
        <f t="shared" si="13"/>
        <v>43816</v>
      </c>
      <c r="BS11" s="107">
        <f t="shared" si="13"/>
        <v>43817</v>
      </c>
      <c r="BT11" s="107">
        <f t="shared" si="13"/>
        <v>43818</v>
      </c>
      <c r="BU11" s="107">
        <f t="shared" si="13"/>
        <v>43819</v>
      </c>
      <c r="BV11" s="107">
        <f t="shared" si="13"/>
        <v>43820</v>
      </c>
      <c r="BW11" s="107">
        <f t="shared" si="13"/>
        <v>43823</v>
      </c>
      <c r="BX11" s="107">
        <f t="shared" si="13"/>
        <v>43823</v>
      </c>
      <c r="BY11" s="107">
        <f t="shared" si="13"/>
        <v>43823</v>
      </c>
      <c r="BZ11" s="107">
        <f t="shared" si="13"/>
        <v>43824</v>
      </c>
      <c r="CA11" s="107">
        <f t="shared" si="13"/>
        <v>43825</v>
      </c>
      <c r="CB11" s="107">
        <f t="shared" si="13"/>
        <v>43826</v>
      </c>
      <c r="CC11" s="110"/>
      <c r="CD11" s="107">
        <f>CD$19-60</f>
        <v>43813</v>
      </c>
      <c r="CE11" s="107">
        <f t="shared" ref="CE11:CQ11" si="14">CE$19-60</f>
        <v>43814</v>
      </c>
      <c r="CF11" s="107">
        <f t="shared" si="14"/>
        <v>43815</v>
      </c>
      <c r="CG11" s="107">
        <f t="shared" si="14"/>
        <v>43816</v>
      </c>
      <c r="CH11" s="107">
        <f t="shared" si="14"/>
        <v>43817</v>
      </c>
      <c r="CI11" s="107">
        <f t="shared" si="14"/>
        <v>43818</v>
      </c>
      <c r="CJ11" s="107">
        <f t="shared" si="14"/>
        <v>43819</v>
      </c>
      <c r="CK11" s="107">
        <f t="shared" si="14"/>
        <v>43820</v>
      </c>
      <c r="CL11" s="107">
        <f t="shared" si="14"/>
        <v>43821</v>
      </c>
      <c r="CM11" s="107">
        <f t="shared" si="14"/>
        <v>43822</v>
      </c>
      <c r="CN11" s="107">
        <f t="shared" si="14"/>
        <v>43823</v>
      </c>
      <c r="CO11" s="107">
        <f t="shared" si="14"/>
        <v>43824</v>
      </c>
      <c r="CP11" s="107">
        <f t="shared" si="14"/>
        <v>43825</v>
      </c>
      <c r="CQ11" s="107">
        <f t="shared" si="14"/>
        <v>43826</v>
      </c>
      <c r="CS11" s="99" t="s">
        <v>73</v>
      </c>
      <c r="CT11" s="104">
        <v>43951</v>
      </c>
      <c r="CV11" s="104"/>
      <c r="CX11" s="108"/>
      <c r="CY11" s="108"/>
      <c r="CZ11" s="108"/>
      <c r="DA11" s="130"/>
      <c r="DC11" s="114" t="s">
        <v>6</v>
      </c>
      <c r="DD11" s="114" t="s">
        <v>140</v>
      </c>
      <c r="DE11" s="99" t="str">
        <f t="shared" si="0"/>
        <v>vendredi</v>
      </c>
      <c r="DF11" s="99" t="s">
        <v>4</v>
      </c>
      <c r="DG11" s="99" t="s">
        <v>147</v>
      </c>
    </row>
    <row r="12" spans="2:128" ht="15" customHeight="1" x14ac:dyDescent="0.2">
      <c r="B12" s="35"/>
      <c r="C12" s="11" t="s">
        <v>152</v>
      </c>
      <c r="D12" s="85" t="str">
        <f t="shared" ref="D12:D55" si="15">IF($H$4=1,DC12,DD12)</f>
        <v xml:space="preserve">Consultation </v>
      </c>
      <c r="E12" s="86"/>
      <c r="F12" s="27"/>
      <c r="G12" s="27"/>
      <c r="H12" s="27"/>
      <c r="I12" s="27"/>
      <c r="J12" s="27"/>
      <c r="K12" s="27"/>
      <c r="L12" s="27"/>
      <c r="M12" s="27"/>
      <c r="N12" s="27"/>
      <c r="O12" s="27"/>
      <c r="P12" s="27"/>
      <c r="Q12" s="27"/>
      <c r="R12" s="27"/>
      <c r="S12" s="27"/>
      <c r="T12" s="39"/>
      <c r="U12" s="122"/>
      <c r="V12" s="107"/>
      <c r="W12" s="107"/>
      <c r="X12" s="107"/>
      <c r="Y12" s="107"/>
      <c r="Z12" s="107"/>
      <c r="AA12" s="107"/>
      <c r="AB12" s="107"/>
      <c r="AC12" s="107"/>
      <c r="AD12" s="107"/>
      <c r="AE12" s="107"/>
      <c r="AF12" s="107"/>
      <c r="AG12" s="107"/>
      <c r="AH12" s="107"/>
      <c r="AI12" s="107"/>
      <c r="AJ12" s="110"/>
      <c r="AK12" s="107"/>
      <c r="AL12" s="107"/>
      <c r="AM12" s="107"/>
      <c r="AN12" s="107"/>
      <c r="AO12" s="107"/>
      <c r="AP12" s="107"/>
      <c r="AQ12" s="107"/>
      <c r="AR12" s="107"/>
      <c r="AS12" s="107"/>
      <c r="AT12" s="107"/>
      <c r="AU12" s="107"/>
      <c r="AV12" s="107"/>
      <c r="AW12" s="107"/>
      <c r="AX12" s="107"/>
      <c r="AY12" s="110"/>
      <c r="AZ12" s="107"/>
      <c r="BA12" s="107"/>
      <c r="BB12" s="107"/>
      <c r="BC12" s="107"/>
      <c r="BD12" s="107"/>
      <c r="BE12" s="107"/>
      <c r="BF12" s="107"/>
      <c r="BG12" s="107"/>
      <c r="BH12" s="107"/>
      <c r="BI12" s="107"/>
      <c r="BJ12" s="107"/>
      <c r="BK12" s="107"/>
      <c r="BL12" s="107"/>
      <c r="BM12" s="107"/>
      <c r="BN12" s="110"/>
      <c r="BO12" s="107"/>
      <c r="BP12" s="107"/>
      <c r="BQ12" s="107"/>
      <c r="BR12" s="107"/>
      <c r="BS12" s="107"/>
      <c r="BT12" s="107"/>
      <c r="BU12" s="107"/>
      <c r="BV12" s="107"/>
      <c r="BW12" s="107"/>
      <c r="BX12" s="107"/>
      <c r="BY12" s="107"/>
      <c r="BZ12" s="107"/>
      <c r="CA12" s="107"/>
      <c r="CB12" s="107"/>
      <c r="CC12" s="110"/>
      <c r="CD12" s="107"/>
      <c r="CE12" s="107"/>
      <c r="CF12" s="107"/>
      <c r="CG12" s="107"/>
      <c r="CH12" s="107"/>
      <c r="CI12" s="107"/>
      <c r="CJ12" s="107"/>
      <c r="CK12" s="107"/>
      <c r="CL12" s="107"/>
      <c r="CM12" s="107"/>
      <c r="CN12" s="107"/>
      <c r="CO12" s="107"/>
      <c r="CP12" s="107"/>
      <c r="CQ12" s="107"/>
      <c r="CS12" s="99" t="s">
        <v>74</v>
      </c>
      <c r="CT12" s="99">
        <f>CT10+38</f>
        <v>43959</v>
      </c>
      <c r="CV12" s="104"/>
      <c r="CX12" s="108"/>
      <c r="CY12" s="108"/>
      <c r="CZ12" s="108"/>
      <c r="DA12" s="130"/>
      <c r="DC12" s="114" t="s">
        <v>7</v>
      </c>
      <c r="DD12" s="114" t="s">
        <v>104</v>
      </c>
      <c r="DE12" s="99" t="str">
        <f t="shared" si="0"/>
        <v>samedi</v>
      </c>
      <c r="DF12" s="99" t="s">
        <v>150</v>
      </c>
      <c r="DG12" s="99" t="s">
        <v>148</v>
      </c>
    </row>
    <row r="13" spans="2:128" ht="15" customHeight="1" x14ac:dyDescent="0.2">
      <c r="B13" s="35"/>
      <c r="C13" s="11" t="s">
        <v>8</v>
      </c>
      <c r="D13" s="12" t="str">
        <f t="shared" si="15"/>
        <v>Décision par l'employeur sur les UTE et fonctions des cadres.</v>
      </c>
      <c r="E13" s="68" t="s">
        <v>170</v>
      </c>
      <c r="F13" s="13">
        <f t="shared" ref="F13:F14" si="16">IF($E13="N",CD13,IF($E13="I",AZ13,IF($E13="D",V13,"X")))</f>
        <v>43838</v>
      </c>
      <c r="G13" s="13">
        <f t="shared" ref="G13:G14" si="17">IF($E13="N",CE13,IF($E13="I",BA13,IF($E13="D",W13,"X")))</f>
        <v>43839</v>
      </c>
      <c r="H13" s="13">
        <f t="shared" ref="H13:H14" si="18">IF($E13="N",CF13,IF($E13="I",BB13,IF($E13="D",X13,"X")))</f>
        <v>43840</v>
      </c>
      <c r="I13" s="13">
        <f t="shared" ref="I13:I14" si="19">IF($E13="N",CG13,IF($E13="I",BC13,IF($E13="D",Y13,"X")))</f>
        <v>43841</v>
      </c>
      <c r="J13" s="13">
        <f t="shared" ref="J13:J14" si="20">IF($E13="N",CH13,IF($E13="I",BD13,IF($E13="D",Z13,"X")))</f>
        <v>43841</v>
      </c>
      <c r="K13" s="13">
        <f t="shared" ref="K13:K14" si="21">IF($E13="N",CI13,IF($E13="I",BE13,IF($E13="D",AA13,"X")))</f>
        <v>43841</v>
      </c>
      <c r="L13" s="13">
        <f t="shared" ref="L13:L14" si="22">IF($E13="N",CJ13,IF($E13="I",BF13,IF($E13="D",AB13,"X")))</f>
        <v>43844</v>
      </c>
      <c r="M13" s="13">
        <f t="shared" ref="M13:M14" si="23">IF($E13="N",CK13,IF($E13="I",BG13,IF($E13="D",AC13,"X")))</f>
        <v>43845</v>
      </c>
      <c r="N13" s="13">
        <f t="shared" ref="N13:N14" si="24">IF($E13="N",CL13,IF($E13="I",BH13,IF($E13="D",AD13,"X")))</f>
        <v>43846</v>
      </c>
      <c r="O13" s="13">
        <f t="shared" ref="O13:O14" si="25">IF($E13="N",CM13,IF($E13="I",BI13,IF($E13="D",AE13,"X")))</f>
        <v>43847</v>
      </c>
      <c r="P13" s="13">
        <f t="shared" ref="P13:P14" si="26">IF($E13="N",CN13,IF($E13="I",BJ13,IF($E13="D",AF13,"X")))</f>
        <v>43848</v>
      </c>
      <c r="Q13" s="13">
        <f t="shared" ref="Q13:Q14" si="27">IF($E13="N",CO13,IF($E13="I",BK13,IF($E13="D",AG13,"X")))</f>
        <v>43848</v>
      </c>
      <c r="R13" s="13">
        <f t="shared" ref="R13:R14" si="28">IF($E13="N",CP13,IF($E13="I",BL13,IF($E13="D",AH13,"X")))</f>
        <v>43848</v>
      </c>
      <c r="S13" s="13">
        <f t="shared" ref="S13:S14" si="29">IF($E13="N",CQ13,IF($E13="I",BM13,IF($E13="D",AI13,"X")))</f>
        <v>43851</v>
      </c>
      <c r="T13" s="40"/>
      <c r="U13" s="120"/>
      <c r="V13" s="107">
        <f t="shared" ref="V13:AI14" si="30">IF(AK13=$CT$9,AK13-1,IF(AK13=$CT$10,AK13-1,IF(AK13=$CT$11,AK13-1,IF(AK13=$CT$12,AK13-1,IF(AK13=$CT$13,AK13-1,IF(AK13=$CT$14,AK13-1,IF(AK13=$CT$15,AK13-1,IF(WEEKDAY(AK13,2)=6,AK13+$CX$26,IF(WEEKDAY(AK13,2)=7,AK13+$CX$25,AK13)))))))))</f>
        <v>43838</v>
      </c>
      <c r="W13" s="107">
        <f t="shared" si="30"/>
        <v>43839</v>
      </c>
      <c r="X13" s="107">
        <f t="shared" si="30"/>
        <v>43840</v>
      </c>
      <c r="Y13" s="107">
        <f t="shared" si="30"/>
        <v>43841</v>
      </c>
      <c r="Z13" s="107">
        <f t="shared" si="30"/>
        <v>43841</v>
      </c>
      <c r="AA13" s="107">
        <f t="shared" si="30"/>
        <v>43841</v>
      </c>
      <c r="AB13" s="107">
        <f t="shared" si="30"/>
        <v>43844</v>
      </c>
      <c r="AC13" s="107">
        <f t="shared" si="30"/>
        <v>43845</v>
      </c>
      <c r="AD13" s="107">
        <f t="shared" si="30"/>
        <v>43846</v>
      </c>
      <c r="AE13" s="107">
        <f t="shared" si="30"/>
        <v>43847</v>
      </c>
      <c r="AF13" s="107">
        <f t="shared" si="30"/>
        <v>43848</v>
      </c>
      <c r="AG13" s="107">
        <f t="shared" si="30"/>
        <v>43848</v>
      </c>
      <c r="AH13" s="107">
        <f t="shared" si="30"/>
        <v>43848</v>
      </c>
      <c r="AI13" s="107">
        <f t="shared" si="30"/>
        <v>43851</v>
      </c>
      <c r="AJ13" s="107"/>
      <c r="AK13" s="107">
        <f t="shared" ref="AK13:AX14" si="31">IF(CD13=$CT$9,CD13-1,IF(CD13=$CT$10,CD13-1,IF(CD13=$CT$11,CD13-1,IF(CD13=$CT$12,CD13-1,IF(CD13=$CT$13,CD13-1,IF(CD13=$CT$14,CD13-1,IF(CD13=$CT$15,CD13-1,IF(WEEKDAY(CD13,2)=6,CD13+$CX$26,IF(WEEKDAY(CD13,2)=7,CD13+$CX$25,CD13)))))))))</f>
        <v>43838</v>
      </c>
      <c r="AL13" s="107">
        <f t="shared" si="31"/>
        <v>43839</v>
      </c>
      <c r="AM13" s="107">
        <f t="shared" si="31"/>
        <v>43840</v>
      </c>
      <c r="AN13" s="107">
        <f t="shared" si="31"/>
        <v>43841</v>
      </c>
      <c r="AO13" s="107">
        <f t="shared" si="31"/>
        <v>43841</v>
      </c>
      <c r="AP13" s="107">
        <f t="shared" si="31"/>
        <v>43841</v>
      </c>
      <c r="AQ13" s="107">
        <f t="shared" si="31"/>
        <v>43844</v>
      </c>
      <c r="AR13" s="107">
        <f t="shared" si="31"/>
        <v>43845</v>
      </c>
      <c r="AS13" s="107">
        <f t="shared" si="31"/>
        <v>43846</v>
      </c>
      <c r="AT13" s="107">
        <f t="shared" si="31"/>
        <v>43847</v>
      </c>
      <c r="AU13" s="107">
        <f t="shared" si="31"/>
        <v>43848</v>
      </c>
      <c r="AV13" s="107">
        <f t="shared" si="31"/>
        <v>43848</v>
      </c>
      <c r="AW13" s="107">
        <f t="shared" si="31"/>
        <v>43848</v>
      </c>
      <c r="AX13" s="107">
        <f t="shared" si="31"/>
        <v>43851</v>
      </c>
      <c r="AY13" s="107"/>
      <c r="AZ13" s="107">
        <f t="shared" ref="AZ13:BM14" si="32">IF(BO13=$CT$9,BO13+1,IF(BO13=$CT$10,BO13+1,IF(BO13=$CT$11,BO13+1,IF(BO13=$CT$12,BO13+1,IF(BO13=$CT$13,BO13+1,IF(BO13=$CT$14,BO13+1,IF(BO13=$CT$15,BO13+1,IF(WEEKDAY(BO13,2)=6,BO13+$CY$26,IF(WEEKDAY(BO13,2)=7,BO13+$CY$25,BO13)))))))))</f>
        <v>43838</v>
      </c>
      <c r="BA13" s="107">
        <f t="shared" si="32"/>
        <v>43839</v>
      </c>
      <c r="BB13" s="107">
        <f t="shared" si="32"/>
        <v>43840</v>
      </c>
      <c r="BC13" s="107">
        <f t="shared" si="32"/>
        <v>43841</v>
      </c>
      <c r="BD13" s="107">
        <f t="shared" si="32"/>
        <v>43844</v>
      </c>
      <c r="BE13" s="107">
        <f t="shared" si="32"/>
        <v>43844</v>
      </c>
      <c r="BF13" s="107">
        <f t="shared" si="32"/>
        <v>43844</v>
      </c>
      <c r="BG13" s="107">
        <f t="shared" si="32"/>
        <v>43845</v>
      </c>
      <c r="BH13" s="107">
        <f t="shared" si="32"/>
        <v>43846</v>
      </c>
      <c r="BI13" s="107">
        <f t="shared" si="32"/>
        <v>43847</v>
      </c>
      <c r="BJ13" s="107">
        <f t="shared" si="32"/>
        <v>43848</v>
      </c>
      <c r="BK13" s="107">
        <f t="shared" si="32"/>
        <v>43851</v>
      </c>
      <c r="BL13" s="107">
        <f t="shared" si="32"/>
        <v>43851</v>
      </c>
      <c r="BM13" s="107">
        <f t="shared" si="32"/>
        <v>43851</v>
      </c>
      <c r="BN13" s="107"/>
      <c r="BO13" s="107">
        <f t="shared" ref="BO13:CB13" si="33">IF(CD13=$CT$9,CD13+1,IF(CD13=$CT$10,CD13+1,IF(CD13=$CT$11,CD13+1,IF(CD13=$CT$12,CD13+1,IF(CD13=$CT$13,CD13+1,IF(CD13=$CT$14,CD13+1,IF(CD13=$CT$15,CD13+1,IF(WEEKDAY(CD13,2)=6,CD13+$CY$26,IF(WEEKDAY(CD13,2)=7,CD13+$CY$25,CD13)))))))))</f>
        <v>43838</v>
      </c>
      <c r="BP13" s="107">
        <f t="shared" si="33"/>
        <v>43839</v>
      </c>
      <c r="BQ13" s="107">
        <f t="shared" si="33"/>
        <v>43840</v>
      </c>
      <c r="BR13" s="107">
        <f t="shared" si="33"/>
        <v>43841</v>
      </c>
      <c r="BS13" s="107">
        <f t="shared" si="33"/>
        <v>43844</v>
      </c>
      <c r="BT13" s="107">
        <f t="shared" si="33"/>
        <v>43844</v>
      </c>
      <c r="BU13" s="107">
        <f t="shared" si="33"/>
        <v>43844</v>
      </c>
      <c r="BV13" s="107">
        <f t="shared" si="33"/>
        <v>43845</v>
      </c>
      <c r="BW13" s="107">
        <f t="shared" si="33"/>
        <v>43846</v>
      </c>
      <c r="BX13" s="107">
        <f t="shared" si="33"/>
        <v>43847</v>
      </c>
      <c r="BY13" s="107">
        <f t="shared" si="33"/>
        <v>43848</v>
      </c>
      <c r="BZ13" s="107">
        <f t="shared" si="33"/>
        <v>43851</v>
      </c>
      <c r="CA13" s="107">
        <f t="shared" si="33"/>
        <v>43851</v>
      </c>
      <c r="CB13" s="107">
        <f t="shared" si="33"/>
        <v>43851</v>
      </c>
      <c r="CC13" s="107"/>
      <c r="CD13" s="107">
        <f>CD$19-35</f>
        <v>43838</v>
      </c>
      <c r="CE13" s="107">
        <f t="shared" ref="CE13:CQ13" si="34">CE$19-35</f>
        <v>43839</v>
      </c>
      <c r="CF13" s="107">
        <f t="shared" si="34"/>
        <v>43840</v>
      </c>
      <c r="CG13" s="107">
        <f t="shared" si="34"/>
        <v>43841</v>
      </c>
      <c r="CH13" s="107">
        <f t="shared" si="34"/>
        <v>43842</v>
      </c>
      <c r="CI13" s="107">
        <f t="shared" si="34"/>
        <v>43843</v>
      </c>
      <c r="CJ13" s="107">
        <f t="shared" si="34"/>
        <v>43844</v>
      </c>
      <c r="CK13" s="107">
        <f t="shared" si="34"/>
        <v>43845</v>
      </c>
      <c r="CL13" s="107">
        <f t="shared" si="34"/>
        <v>43846</v>
      </c>
      <c r="CM13" s="107">
        <f t="shared" si="34"/>
        <v>43847</v>
      </c>
      <c r="CN13" s="107">
        <f t="shared" si="34"/>
        <v>43848</v>
      </c>
      <c r="CO13" s="107">
        <f t="shared" si="34"/>
        <v>43849</v>
      </c>
      <c r="CP13" s="107">
        <f t="shared" si="34"/>
        <v>43850</v>
      </c>
      <c r="CQ13" s="107">
        <f t="shared" si="34"/>
        <v>43851</v>
      </c>
      <c r="CS13" s="99" t="s">
        <v>75</v>
      </c>
      <c r="CT13" s="99">
        <f>CT10+49</f>
        <v>43970</v>
      </c>
      <c r="CV13" s="104"/>
      <c r="CX13" s="108"/>
      <c r="CY13" s="108"/>
      <c r="CZ13" s="108"/>
      <c r="DA13" s="130"/>
      <c r="DC13" s="114" t="s">
        <v>9</v>
      </c>
      <c r="DD13" s="114" t="s">
        <v>141</v>
      </c>
      <c r="DE13" s="99" t="str">
        <f t="shared" si="0"/>
        <v>dimanche</v>
      </c>
      <c r="DF13" s="99" t="s">
        <v>71</v>
      </c>
      <c r="DG13" s="99" t="s">
        <v>149</v>
      </c>
    </row>
    <row r="14" spans="2:128" s="2" customFormat="1" ht="16.5" customHeight="1" x14ac:dyDescent="0.2">
      <c r="B14" s="41"/>
      <c r="C14" s="14" t="s">
        <v>10</v>
      </c>
      <c r="D14" s="15" t="str">
        <f>IF($H$4=1,DC14,DD14)</f>
        <v>DEBUT DE LA PROTECTION</v>
      </c>
      <c r="E14" s="69" t="s">
        <v>171</v>
      </c>
      <c r="F14" s="16">
        <f t="shared" si="16"/>
        <v>43843</v>
      </c>
      <c r="G14" s="16">
        <f t="shared" si="17"/>
        <v>43844</v>
      </c>
      <c r="H14" s="16">
        <f t="shared" si="18"/>
        <v>43845</v>
      </c>
      <c r="I14" s="16">
        <f t="shared" si="19"/>
        <v>43846</v>
      </c>
      <c r="J14" s="16">
        <f t="shared" si="20"/>
        <v>43847</v>
      </c>
      <c r="K14" s="16">
        <f t="shared" si="21"/>
        <v>43848</v>
      </c>
      <c r="L14" s="16">
        <f t="shared" si="22"/>
        <v>43849</v>
      </c>
      <c r="M14" s="16">
        <f t="shared" si="23"/>
        <v>43850</v>
      </c>
      <c r="N14" s="16">
        <f t="shared" si="24"/>
        <v>43851</v>
      </c>
      <c r="O14" s="16">
        <f t="shared" si="25"/>
        <v>43852</v>
      </c>
      <c r="P14" s="16">
        <f t="shared" si="26"/>
        <v>43853</v>
      </c>
      <c r="Q14" s="16">
        <f t="shared" si="27"/>
        <v>43854</v>
      </c>
      <c r="R14" s="16">
        <f t="shared" si="28"/>
        <v>43855</v>
      </c>
      <c r="S14" s="16">
        <f t="shared" si="29"/>
        <v>43856</v>
      </c>
      <c r="T14" s="42"/>
      <c r="U14" s="119"/>
      <c r="V14" s="107">
        <f t="shared" si="30"/>
        <v>43841</v>
      </c>
      <c r="W14" s="107">
        <f t="shared" si="30"/>
        <v>43844</v>
      </c>
      <c r="X14" s="107">
        <f t="shared" si="30"/>
        <v>43845</v>
      </c>
      <c r="Y14" s="107">
        <f t="shared" si="30"/>
        <v>43846</v>
      </c>
      <c r="Z14" s="107">
        <f t="shared" si="30"/>
        <v>43847</v>
      </c>
      <c r="AA14" s="107">
        <f t="shared" si="30"/>
        <v>43848</v>
      </c>
      <c r="AB14" s="107">
        <f t="shared" si="30"/>
        <v>43848</v>
      </c>
      <c r="AC14" s="107">
        <f t="shared" si="30"/>
        <v>43848</v>
      </c>
      <c r="AD14" s="107">
        <f t="shared" si="30"/>
        <v>43851</v>
      </c>
      <c r="AE14" s="107">
        <f t="shared" si="30"/>
        <v>43852</v>
      </c>
      <c r="AF14" s="107">
        <f t="shared" si="30"/>
        <v>43853</v>
      </c>
      <c r="AG14" s="107">
        <f t="shared" si="30"/>
        <v>43854</v>
      </c>
      <c r="AH14" s="107">
        <f t="shared" si="30"/>
        <v>43855</v>
      </c>
      <c r="AI14" s="107">
        <f t="shared" si="30"/>
        <v>43855</v>
      </c>
      <c r="AJ14" s="106"/>
      <c r="AK14" s="107">
        <f t="shared" si="31"/>
        <v>43841</v>
      </c>
      <c r="AL14" s="107">
        <f t="shared" si="31"/>
        <v>43844</v>
      </c>
      <c r="AM14" s="107">
        <f t="shared" si="31"/>
        <v>43845</v>
      </c>
      <c r="AN14" s="107">
        <f t="shared" si="31"/>
        <v>43846</v>
      </c>
      <c r="AO14" s="107">
        <f t="shared" si="31"/>
        <v>43847</v>
      </c>
      <c r="AP14" s="107">
        <f t="shared" si="31"/>
        <v>43848</v>
      </c>
      <c r="AQ14" s="107">
        <f t="shared" si="31"/>
        <v>43848</v>
      </c>
      <c r="AR14" s="107">
        <f t="shared" si="31"/>
        <v>43848</v>
      </c>
      <c r="AS14" s="107">
        <f t="shared" si="31"/>
        <v>43851</v>
      </c>
      <c r="AT14" s="107">
        <f t="shared" si="31"/>
        <v>43852</v>
      </c>
      <c r="AU14" s="107">
        <f t="shared" si="31"/>
        <v>43853</v>
      </c>
      <c r="AV14" s="107">
        <f t="shared" si="31"/>
        <v>43854</v>
      </c>
      <c r="AW14" s="107">
        <f t="shared" si="31"/>
        <v>43855</v>
      </c>
      <c r="AX14" s="107">
        <f t="shared" si="31"/>
        <v>43855</v>
      </c>
      <c r="AY14" s="106"/>
      <c r="AZ14" s="107">
        <f t="shared" si="32"/>
        <v>43974</v>
      </c>
      <c r="BA14" s="107">
        <f t="shared" si="32"/>
        <v>43844</v>
      </c>
      <c r="BB14" s="107">
        <f t="shared" si="32"/>
        <v>43845</v>
      </c>
      <c r="BC14" s="107">
        <f t="shared" si="32"/>
        <v>43846</v>
      </c>
      <c r="BD14" s="107">
        <f t="shared" si="32"/>
        <v>43847</v>
      </c>
      <c r="BE14" s="107">
        <f t="shared" si="32"/>
        <v>43848</v>
      </c>
      <c r="BF14" s="107">
        <f t="shared" si="32"/>
        <v>43851</v>
      </c>
      <c r="BG14" s="107">
        <f t="shared" si="32"/>
        <v>43851</v>
      </c>
      <c r="BH14" s="107">
        <f t="shared" si="32"/>
        <v>43851</v>
      </c>
      <c r="BI14" s="107">
        <f t="shared" si="32"/>
        <v>43852</v>
      </c>
      <c r="BJ14" s="107">
        <f t="shared" si="32"/>
        <v>43853</v>
      </c>
      <c r="BK14" s="107">
        <f t="shared" si="32"/>
        <v>43854</v>
      </c>
      <c r="BL14" s="107">
        <f t="shared" si="32"/>
        <v>43855</v>
      </c>
      <c r="BM14" s="107">
        <f t="shared" si="32"/>
        <v>43858</v>
      </c>
      <c r="BN14" s="106"/>
      <c r="BO14" s="107">
        <f>BZ9</f>
        <v>43974</v>
      </c>
      <c r="BP14" s="107">
        <f t="shared" ref="BP14:CB14" si="35">IF(CE14=$CT$9,CE14+1,IF(CE14=$CT$10,CE14+1,IF(CE14=$CT$11,CE14+1,IF(CE14=$CT$12,CE14+1,IF(CE14=$CT$13,CE14+1,IF(CE14=$CT$14,CE14+1,IF(CE14=$CT$15,CE14+1,IF(WEEKDAY(CE14,2)=6,CE14+$CY$26,IF(WEEKDAY(CE14,2)=7,CE14+$CY$25,CE14)))))))))</f>
        <v>43844</v>
      </c>
      <c r="BQ14" s="107">
        <f t="shared" si="35"/>
        <v>43845</v>
      </c>
      <c r="BR14" s="107">
        <f t="shared" si="35"/>
        <v>43846</v>
      </c>
      <c r="BS14" s="107">
        <f t="shared" si="35"/>
        <v>43847</v>
      </c>
      <c r="BT14" s="107">
        <f t="shared" si="35"/>
        <v>43848</v>
      </c>
      <c r="BU14" s="107">
        <f t="shared" si="35"/>
        <v>43851</v>
      </c>
      <c r="BV14" s="107">
        <f t="shared" si="35"/>
        <v>43851</v>
      </c>
      <c r="BW14" s="107">
        <f t="shared" si="35"/>
        <v>43851</v>
      </c>
      <c r="BX14" s="107">
        <f t="shared" si="35"/>
        <v>43852</v>
      </c>
      <c r="BY14" s="107">
        <f t="shared" si="35"/>
        <v>43853</v>
      </c>
      <c r="BZ14" s="107">
        <f t="shared" si="35"/>
        <v>43854</v>
      </c>
      <c r="CA14" s="107">
        <f t="shared" si="35"/>
        <v>43855</v>
      </c>
      <c r="CB14" s="107">
        <f t="shared" si="35"/>
        <v>43858</v>
      </c>
      <c r="CC14" s="106"/>
      <c r="CD14" s="107">
        <f>CD$19-30</f>
        <v>43843</v>
      </c>
      <c r="CE14" s="107">
        <f t="shared" ref="CE14:CQ14" si="36">CE$19-30</f>
        <v>43844</v>
      </c>
      <c r="CF14" s="107">
        <f t="shared" si="36"/>
        <v>43845</v>
      </c>
      <c r="CG14" s="107">
        <f t="shared" si="36"/>
        <v>43846</v>
      </c>
      <c r="CH14" s="107">
        <f t="shared" si="36"/>
        <v>43847</v>
      </c>
      <c r="CI14" s="107">
        <f t="shared" si="36"/>
        <v>43848</v>
      </c>
      <c r="CJ14" s="107">
        <f t="shared" si="36"/>
        <v>43849</v>
      </c>
      <c r="CK14" s="107">
        <f t="shared" si="36"/>
        <v>43850</v>
      </c>
      <c r="CL14" s="107">
        <f t="shared" si="36"/>
        <v>43851</v>
      </c>
      <c r="CM14" s="107">
        <f t="shared" si="36"/>
        <v>43852</v>
      </c>
      <c r="CN14" s="107">
        <f t="shared" si="36"/>
        <v>43853</v>
      </c>
      <c r="CO14" s="107">
        <f t="shared" si="36"/>
        <v>43854</v>
      </c>
      <c r="CP14" s="107">
        <f t="shared" si="36"/>
        <v>43855</v>
      </c>
      <c r="CQ14" s="107">
        <f t="shared" si="36"/>
        <v>43856</v>
      </c>
      <c r="CR14" s="111"/>
      <c r="CS14" s="99" t="s">
        <v>76</v>
      </c>
      <c r="CT14" s="104">
        <v>44032</v>
      </c>
      <c r="CU14" s="99"/>
      <c r="CV14" s="104"/>
      <c r="CW14" s="99"/>
      <c r="CX14" s="108"/>
      <c r="CY14" s="108"/>
      <c r="CZ14" s="108"/>
      <c r="DA14" s="130"/>
      <c r="DB14" s="115"/>
      <c r="DC14" s="114" t="s">
        <v>11</v>
      </c>
      <c r="DD14" s="114" t="s">
        <v>105</v>
      </c>
      <c r="DE14" s="111"/>
      <c r="DF14" s="111"/>
      <c r="DG14" s="111"/>
      <c r="DH14" s="111"/>
      <c r="DI14" s="115"/>
      <c r="DJ14" s="115"/>
      <c r="DK14" s="115"/>
      <c r="DL14" s="115"/>
      <c r="DM14" s="115"/>
      <c r="DN14" s="115"/>
      <c r="DO14" s="115"/>
      <c r="DP14" s="115"/>
      <c r="DQ14" s="115"/>
      <c r="DR14" s="115"/>
      <c r="DS14" s="115"/>
      <c r="DT14" s="115"/>
      <c r="DU14" s="115"/>
      <c r="DV14" s="115"/>
      <c r="DW14" s="115"/>
      <c r="DX14" s="115"/>
    </row>
    <row r="15" spans="2:128" s="2" customFormat="1" ht="16.5" customHeight="1" x14ac:dyDescent="0.2">
      <c r="B15" s="41"/>
      <c r="C15" s="17" t="s">
        <v>204</v>
      </c>
      <c r="D15" s="124" t="str">
        <f t="shared" si="15"/>
        <v>Envoi à la CNC de votre candidature (individuelle ou liste).</v>
      </c>
      <c r="E15" s="69"/>
      <c r="F15" s="16"/>
      <c r="G15" s="16"/>
      <c r="H15" s="16"/>
      <c r="I15" s="16"/>
      <c r="J15" s="16"/>
      <c r="K15" s="16"/>
      <c r="L15" s="16"/>
      <c r="M15" s="16"/>
      <c r="N15" s="16"/>
      <c r="O15" s="16"/>
      <c r="P15" s="16"/>
      <c r="Q15" s="16"/>
      <c r="R15" s="16"/>
      <c r="S15" s="16"/>
      <c r="T15" s="42"/>
      <c r="U15" s="119"/>
      <c r="V15" s="107"/>
      <c r="W15" s="107"/>
      <c r="X15" s="107"/>
      <c r="Y15" s="107"/>
      <c r="Z15" s="107"/>
      <c r="AA15" s="107"/>
      <c r="AB15" s="107"/>
      <c r="AC15" s="107"/>
      <c r="AD15" s="107"/>
      <c r="AE15" s="107"/>
      <c r="AF15" s="107"/>
      <c r="AG15" s="107"/>
      <c r="AH15" s="107"/>
      <c r="AI15" s="107"/>
      <c r="AJ15" s="106"/>
      <c r="AK15" s="107"/>
      <c r="AL15" s="107"/>
      <c r="AM15" s="107"/>
      <c r="AN15" s="107"/>
      <c r="AO15" s="107"/>
      <c r="AP15" s="107"/>
      <c r="AQ15" s="107"/>
      <c r="AR15" s="107"/>
      <c r="AS15" s="107"/>
      <c r="AT15" s="107"/>
      <c r="AU15" s="107"/>
      <c r="AV15" s="107"/>
      <c r="AW15" s="107"/>
      <c r="AX15" s="107"/>
      <c r="AY15" s="106"/>
      <c r="AZ15" s="107"/>
      <c r="BA15" s="107"/>
      <c r="BB15" s="107"/>
      <c r="BC15" s="107"/>
      <c r="BD15" s="107"/>
      <c r="BE15" s="107"/>
      <c r="BF15" s="107"/>
      <c r="BG15" s="107"/>
      <c r="BH15" s="107"/>
      <c r="BI15" s="107"/>
      <c r="BJ15" s="107"/>
      <c r="BK15" s="107"/>
      <c r="BL15" s="107"/>
      <c r="BM15" s="107"/>
      <c r="BN15" s="106"/>
      <c r="BO15" s="107"/>
      <c r="BP15" s="107"/>
      <c r="BQ15" s="107"/>
      <c r="BR15" s="107"/>
      <c r="BS15" s="107"/>
      <c r="BT15" s="107"/>
      <c r="BU15" s="107"/>
      <c r="BV15" s="107"/>
      <c r="BW15" s="107"/>
      <c r="BX15" s="107"/>
      <c r="BY15" s="107"/>
      <c r="BZ15" s="107"/>
      <c r="CA15" s="107"/>
      <c r="CB15" s="107"/>
      <c r="CC15" s="106"/>
      <c r="CD15" s="107"/>
      <c r="CE15" s="107"/>
      <c r="CF15" s="107"/>
      <c r="CG15" s="107"/>
      <c r="CH15" s="107"/>
      <c r="CI15" s="107"/>
      <c r="CJ15" s="107"/>
      <c r="CK15" s="107"/>
      <c r="CL15" s="107"/>
      <c r="CM15" s="107"/>
      <c r="CN15" s="107"/>
      <c r="CO15" s="107"/>
      <c r="CP15" s="107"/>
      <c r="CQ15" s="107"/>
      <c r="CR15" s="111"/>
      <c r="CS15" s="99" t="s">
        <v>77</v>
      </c>
      <c r="CT15" s="104">
        <v>44057</v>
      </c>
      <c r="CU15" s="99"/>
      <c r="CV15" s="104"/>
      <c r="CW15" s="99"/>
      <c r="CX15" s="108"/>
      <c r="CY15" s="108"/>
      <c r="CZ15" s="112"/>
      <c r="DA15" s="130"/>
      <c r="DB15" s="115"/>
      <c r="DC15" s="114" t="s">
        <v>12</v>
      </c>
      <c r="DD15" s="114" t="s">
        <v>106</v>
      </c>
      <c r="DE15" s="111"/>
      <c r="DF15" s="111"/>
      <c r="DG15" s="111"/>
      <c r="DH15" s="111"/>
      <c r="DI15" s="115"/>
      <c r="DJ15" s="115"/>
      <c r="DK15" s="115"/>
      <c r="DL15" s="115"/>
      <c r="DM15" s="115"/>
      <c r="DN15" s="115"/>
      <c r="DO15" s="115"/>
      <c r="DP15" s="115"/>
      <c r="DQ15" s="115"/>
      <c r="DR15" s="115"/>
      <c r="DS15" s="115"/>
      <c r="DT15" s="115"/>
      <c r="DU15" s="115"/>
      <c r="DV15" s="115"/>
      <c r="DW15" s="115"/>
      <c r="DX15" s="115"/>
    </row>
    <row r="16" spans="2:128" ht="15" customHeight="1" x14ac:dyDescent="0.2">
      <c r="B16" s="35"/>
      <c r="C16" s="11" t="s">
        <v>13</v>
      </c>
      <c r="D16" s="12" t="str">
        <f t="shared" si="15"/>
        <v>Recours au tribunal. Le tribunal du travail statue dans les 23 jours</v>
      </c>
      <c r="E16" s="68" t="s">
        <v>170</v>
      </c>
      <c r="F16" s="13">
        <f t="shared" ref="F16:F17" si="37">IF($E16="N",CD16,IF($E16="I",AZ16,IF($E16="D",V16,"X")))</f>
        <v>43845</v>
      </c>
      <c r="G16" s="13">
        <f t="shared" ref="G16:G17" si="38">IF($E16="N",CE16,IF($E16="I",BA16,IF($E16="D",W16,"X")))</f>
        <v>43846</v>
      </c>
      <c r="H16" s="13">
        <f t="shared" ref="H16:H17" si="39">IF($E16="N",CF16,IF($E16="I",BB16,IF($E16="D",X16,"X")))</f>
        <v>43847</v>
      </c>
      <c r="I16" s="13">
        <f t="shared" ref="I16:I17" si="40">IF($E16="N",CG16,IF($E16="I",BC16,IF($E16="D",Y16,"X")))</f>
        <v>43848</v>
      </c>
      <c r="J16" s="13">
        <f t="shared" ref="J16:J17" si="41">IF($E16="N",CH16,IF($E16="I",BD16,IF($E16="D",Z16,"X")))</f>
        <v>43848</v>
      </c>
      <c r="K16" s="13">
        <f t="shared" ref="K16:K17" si="42">IF($E16="N",CI16,IF($E16="I",BE16,IF($E16="D",AA16,"X")))</f>
        <v>43848</v>
      </c>
      <c r="L16" s="13">
        <f t="shared" ref="L16:L17" si="43">IF($E16="N",CJ16,IF($E16="I",BF16,IF($E16="D",AB16,"X")))</f>
        <v>43851</v>
      </c>
      <c r="M16" s="13">
        <f t="shared" ref="M16:M17" si="44">IF($E16="N",CK16,IF($E16="I",BG16,IF($E16="D",AC16,"X")))</f>
        <v>43852</v>
      </c>
      <c r="N16" s="13">
        <f t="shared" ref="N16:N17" si="45">IF($E16="N",CL16,IF($E16="I",BH16,IF($E16="D",AD16,"X")))</f>
        <v>43853</v>
      </c>
      <c r="O16" s="13">
        <f t="shared" ref="O16:O17" si="46">IF($E16="N",CM16,IF($E16="I",BI16,IF($E16="D",AE16,"X")))</f>
        <v>43854</v>
      </c>
      <c r="P16" s="13">
        <f t="shared" ref="P16:P17" si="47">IF($E16="N",CN16,IF($E16="I",BJ16,IF($E16="D",AF16,"X")))</f>
        <v>43855</v>
      </c>
      <c r="Q16" s="13">
        <f t="shared" ref="Q16:Q17" si="48">IF($E16="N",CO16,IF($E16="I",BK16,IF($E16="D",AG16,"X")))</f>
        <v>43855</v>
      </c>
      <c r="R16" s="13">
        <f t="shared" ref="R16:R17" si="49">IF($E16="N",CP16,IF($E16="I",BL16,IF($E16="D",AH16,"X")))</f>
        <v>43855</v>
      </c>
      <c r="S16" s="13">
        <f t="shared" ref="S16:S17" si="50">IF($E16="N",CQ16,IF($E16="I",BM16,IF($E16="D",AI16,"X")))</f>
        <v>43858</v>
      </c>
      <c r="T16" s="40"/>
      <c r="U16" s="120"/>
      <c r="V16" s="107">
        <f t="shared" ref="V16:AI17" si="51">IF(AK16=$CT$9,AK16-1,IF(AK16=$CT$10,AK16-1,IF(AK16=$CT$11,AK16-1,IF(AK16=$CT$12,AK16-1,IF(AK16=$CT$13,AK16-1,IF(AK16=$CT$14,AK16-1,IF(AK16=$CT$15,AK16-1,IF(WEEKDAY(AK16,2)=6,AK16+$CX$26,IF(WEEKDAY(AK16,2)=7,AK16+$CX$25,AK16)))))))))</f>
        <v>43845</v>
      </c>
      <c r="W16" s="107">
        <f t="shared" si="51"/>
        <v>43846</v>
      </c>
      <c r="X16" s="107">
        <f t="shared" si="51"/>
        <v>43847</v>
      </c>
      <c r="Y16" s="107">
        <f t="shared" si="51"/>
        <v>43848</v>
      </c>
      <c r="Z16" s="107">
        <f t="shared" si="51"/>
        <v>43848</v>
      </c>
      <c r="AA16" s="107">
        <f t="shared" si="51"/>
        <v>43848</v>
      </c>
      <c r="AB16" s="107">
        <f t="shared" si="51"/>
        <v>43851</v>
      </c>
      <c r="AC16" s="107">
        <f t="shared" si="51"/>
        <v>43852</v>
      </c>
      <c r="AD16" s="107">
        <f t="shared" si="51"/>
        <v>43853</v>
      </c>
      <c r="AE16" s="107">
        <f t="shared" si="51"/>
        <v>43854</v>
      </c>
      <c r="AF16" s="107">
        <f t="shared" si="51"/>
        <v>43855</v>
      </c>
      <c r="AG16" s="107">
        <f t="shared" si="51"/>
        <v>43855</v>
      </c>
      <c r="AH16" s="107">
        <f t="shared" si="51"/>
        <v>43855</v>
      </c>
      <c r="AI16" s="107">
        <f t="shared" si="51"/>
        <v>43858</v>
      </c>
      <c r="AJ16" s="107"/>
      <c r="AK16" s="107">
        <f t="shared" ref="AK16:AX17" si="52">IF(CD16=$CT$9,CD16-1,IF(CD16=$CT$10,CD16-1,IF(CD16=$CT$11,CD16-1,IF(CD16=$CT$12,CD16-1,IF(CD16=$CT$13,CD16-1,IF(CD16=$CT$14,CD16-1,IF(CD16=$CT$15,CD16-1,IF(WEEKDAY(CD16,2)=6,CD16+$CX$26,IF(WEEKDAY(CD16,2)=7,CD16+$CX$25,CD16)))))))))</f>
        <v>43845</v>
      </c>
      <c r="AL16" s="107">
        <f t="shared" si="52"/>
        <v>43846</v>
      </c>
      <c r="AM16" s="107">
        <f t="shared" si="52"/>
        <v>43847</v>
      </c>
      <c r="AN16" s="107">
        <f t="shared" si="52"/>
        <v>43848</v>
      </c>
      <c r="AO16" s="107">
        <f t="shared" si="52"/>
        <v>43848</v>
      </c>
      <c r="AP16" s="107">
        <f t="shared" si="52"/>
        <v>43848</v>
      </c>
      <c r="AQ16" s="107">
        <f t="shared" si="52"/>
        <v>43851</v>
      </c>
      <c r="AR16" s="107">
        <f t="shared" si="52"/>
        <v>43852</v>
      </c>
      <c r="AS16" s="107">
        <f t="shared" si="52"/>
        <v>43853</v>
      </c>
      <c r="AT16" s="107">
        <f t="shared" si="52"/>
        <v>43854</v>
      </c>
      <c r="AU16" s="107">
        <f t="shared" si="52"/>
        <v>43855</v>
      </c>
      <c r="AV16" s="107">
        <f t="shared" si="52"/>
        <v>43855</v>
      </c>
      <c r="AW16" s="107">
        <f t="shared" si="52"/>
        <v>43855</v>
      </c>
      <c r="AX16" s="107">
        <f t="shared" si="52"/>
        <v>43858</v>
      </c>
      <c r="AY16" s="107"/>
      <c r="AZ16" s="107">
        <f t="shared" ref="AZ16:BM17" si="53">IF(BO16=$CT$9,BO16+1,IF(BO16=$CT$10,BO16+1,IF(BO16=$CT$11,BO16+1,IF(BO16=$CT$12,BO16+1,IF(BO16=$CT$13,BO16+1,IF(BO16=$CT$14,BO16+1,IF(BO16=$CT$15,BO16+1,IF(WEEKDAY(BO16,2)=6,BO16+$CY$26,IF(WEEKDAY(BO16,2)=7,BO16+$CY$25,BO16)))))))))</f>
        <v>43845</v>
      </c>
      <c r="BA16" s="107">
        <f t="shared" si="53"/>
        <v>43846</v>
      </c>
      <c r="BB16" s="107">
        <f t="shared" si="53"/>
        <v>43847</v>
      </c>
      <c r="BC16" s="107">
        <f t="shared" si="53"/>
        <v>43848</v>
      </c>
      <c r="BD16" s="107">
        <f t="shared" si="53"/>
        <v>43851</v>
      </c>
      <c r="BE16" s="107">
        <f t="shared" si="53"/>
        <v>43851</v>
      </c>
      <c r="BF16" s="107">
        <f t="shared" si="53"/>
        <v>43851</v>
      </c>
      <c r="BG16" s="107">
        <f t="shared" si="53"/>
        <v>43852</v>
      </c>
      <c r="BH16" s="107">
        <f t="shared" si="53"/>
        <v>43853</v>
      </c>
      <c r="BI16" s="107">
        <f t="shared" si="53"/>
        <v>43854</v>
      </c>
      <c r="BJ16" s="107">
        <f t="shared" si="53"/>
        <v>43855</v>
      </c>
      <c r="BK16" s="107">
        <f t="shared" si="53"/>
        <v>43858</v>
      </c>
      <c r="BL16" s="107">
        <f t="shared" si="53"/>
        <v>43858</v>
      </c>
      <c r="BM16" s="107">
        <f t="shared" si="53"/>
        <v>43858</v>
      </c>
      <c r="BN16" s="107"/>
      <c r="BO16" s="107">
        <f t="shared" ref="BO16:CB17" si="54">IF(CD16=$CT$9,CD16+1,IF(CD16=$CT$10,CD16+1,IF(CD16=$CT$11,CD16+1,IF(CD16=$CT$12,CD16+1,IF(CD16=$CT$13,CD16+1,IF(CD16=$CT$14,CD16+1,IF(CD16=$CT$15,CD16+1,IF(WEEKDAY(CD16,2)=6,CD16+$CY$26,IF(WEEKDAY(CD16,2)=7,CD16+$CY$25,CD16)))))))))</f>
        <v>43845</v>
      </c>
      <c r="BP16" s="107">
        <f t="shared" si="54"/>
        <v>43846</v>
      </c>
      <c r="BQ16" s="107">
        <f t="shared" si="54"/>
        <v>43847</v>
      </c>
      <c r="BR16" s="107">
        <f t="shared" si="54"/>
        <v>43848</v>
      </c>
      <c r="BS16" s="107">
        <f t="shared" si="54"/>
        <v>43851</v>
      </c>
      <c r="BT16" s="107">
        <f t="shared" si="54"/>
        <v>43851</v>
      </c>
      <c r="BU16" s="107">
        <f t="shared" si="54"/>
        <v>43851</v>
      </c>
      <c r="BV16" s="107">
        <f t="shared" si="54"/>
        <v>43852</v>
      </c>
      <c r="BW16" s="107">
        <f t="shared" si="54"/>
        <v>43853</v>
      </c>
      <c r="BX16" s="107">
        <f t="shared" si="54"/>
        <v>43854</v>
      </c>
      <c r="BY16" s="107">
        <f t="shared" si="54"/>
        <v>43855</v>
      </c>
      <c r="BZ16" s="107">
        <f t="shared" si="54"/>
        <v>43858</v>
      </c>
      <c r="CA16" s="107">
        <f t="shared" si="54"/>
        <v>43858</v>
      </c>
      <c r="CB16" s="107">
        <f t="shared" si="54"/>
        <v>43858</v>
      </c>
      <c r="CC16" s="107"/>
      <c r="CD16" s="107">
        <f>CD$19-28</f>
        <v>43845</v>
      </c>
      <c r="CE16" s="107">
        <f t="shared" ref="CE16:CQ16" si="55">CE$19-28</f>
        <v>43846</v>
      </c>
      <c r="CF16" s="107">
        <f t="shared" si="55"/>
        <v>43847</v>
      </c>
      <c r="CG16" s="107">
        <f t="shared" si="55"/>
        <v>43848</v>
      </c>
      <c r="CH16" s="107">
        <f t="shared" si="55"/>
        <v>43849</v>
      </c>
      <c r="CI16" s="107">
        <f t="shared" si="55"/>
        <v>43850</v>
      </c>
      <c r="CJ16" s="107">
        <f t="shared" si="55"/>
        <v>43851</v>
      </c>
      <c r="CK16" s="107">
        <f t="shared" si="55"/>
        <v>43852</v>
      </c>
      <c r="CL16" s="107">
        <f t="shared" si="55"/>
        <v>43853</v>
      </c>
      <c r="CM16" s="107">
        <f t="shared" si="55"/>
        <v>43854</v>
      </c>
      <c r="CN16" s="107">
        <f t="shared" si="55"/>
        <v>43855</v>
      </c>
      <c r="CO16" s="107">
        <f t="shared" si="55"/>
        <v>43856</v>
      </c>
      <c r="CP16" s="107">
        <f t="shared" si="55"/>
        <v>43857</v>
      </c>
      <c r="CQ16" s="107">
        <f t="shared" si="55"/>
        <v>43858</v>
      </c>
      <c r="CZ16" s="108"/>
      <c r="DA16" s="130"/>
      <c r="DC16" s="114" t="s">
        <v>14</v>
      </c>
      <c r="DD16" s="114" t="s">
        <v>107</v>
      </c>
    </row>
    <row r="17" spans="2:128" ht="15" customHeight="1" x14ac:dyDescent="0.2">
      <c r="B17" s="35"/>
      <c r="C17" s="11" t="s">
        <v>15</v>
      </c>
      <c r="D17" s="12" t="str">
        <f t="shared" si="15"/>
        <v>Décision du tribunal</v>
      </c>
      <c r="E17" s="68" t="s">
        <v>169</v>
      </c>
      <c r="F17" s="13">
        <f t="shared" si="37"/>
        <v>43868</v>
      </c>
      <c r="G17" s="13">
        <f t="shared" si="38"/>
        <v>43869</v>
      </c>
      <c r="H17" s="13">
        <f t="shared" si="39"/>
        <v>43872</v>
      </c>
      <c r="I17" s="13">
        <f t="shared" si="40"/>
        <v>43872</v>
      </c>
      <c r="J17" s="13">
        <f t="shared" si="41"/>
        <v>43872</v>
      </c>
      <c r="K17" s="13">
        <f t="shared" si="42"/>
        <v>43873</v>
      </c>
      <c r="L17" s="13">
        <f t="shared" si="43"/>
        <v>43874</v>
      </c>
      <c r="M17" s="13">
        <f t="shared" si="44"/>
        <v>43875</v>
      </c>
      <c r="N17" s="13">
        <f t="shared" si="45"/>
        <v>43876</v>
      </c>
      <c r="O17" s="13">
        <f t="shared" si="46"/>
        <v>43879</v>
      </c>
      <c r="P17" s="13">
        <f t="shared" si="47"/>
        <v>43879</v>
      </c>
      <c r="Q17" s="13">
        <f t="shared" si="48"/>
        <v>43879</v>
      </c>
      <c r="R17" s="13">
        <f t="shared" si="49"/>
        <v>43880</v>
      </c>
      <c r="S17" s="13">
        <f t="shared" si="50"/>
        <v>43881</v>
      </c>
      <c r="T17" s="40"/>
      <c r="U17" s="120"/>
      <c r="V17" s="107">
        <f t="shared" si="51"/>
        <v>43868</v>
      </c>
      <c r="W17" s="107">
        <f t="shared" si="51"/>
        <v>43869</v>
      </c>
      <c r="X17" s="107">
        <f t="shared" si="51"/>
        <v>43869</v>
      </c>
      <c r="Y17" s="107">
        <f t="shared" si="51"/>
        <v>43869</v>
      </c>
      <c r="Z17" s="107">
        <f t="shared" si="51"/>
        <v>43872</v>
      </c>
      <c r="AA17" s="107">
        <f t="shared" si="51"/>
        <v>43873</v>
      </c>
      <c r="AB17" s="107">
        <f t="shared" si="51"/>
        <v>43874</v>
      </c>
      <c r="AC17" s="107">
        <f t="shared" si="51"/>
        <v>43875</v>
      </c>
      <c r="AD17" s="107">
        <f t="shared" si="51"/>
        <v>43876</v>
      </c>
      <c r="AE17" s="107">
        <f t="shared" si="51"/>
        <v>43876</v>
      </c>
      <c r="AF17" s="107">
        <f t="shared" si="51"/>
        <v>43876</v>
      </c>
      <c r="AG17" s="107">
        <f t="shared" si="51"/>
        <v>43879</v>
      </c>
      <c r="AH17" s="107">
        <f t="shared" si="51"/>
        <v>43880</v>
      </c>
      <c r="AI17" s="107">
        <f t="shared" si="51"/>
        <v>43881</v>
      </c>
      <c r="AJ17" s="107"/>
      <c r="AK17" s="107">
        <f t="shared" si="52"/>
        <v>43868</v>
      </c>
      <c r="AL17" s="107">
        <f t="shared" si="52"/>
        <v>43869</v>
      </c>
      <c r="AM17" s="107">
        <f t="shared" si="52"/>
        <v>43869</v>
      </c>
      <c r="AN17" s="107">
        <f t="shared" si="52"/>
        <v>43869</v>
      </c>
      <c r="AO17" s="107">
        <f t="shared" si="52"/>
        <v>43872</v>
      </c>
      <c r="AP17" s="107">
        <f t="shared" si="52"/>
        <v>43873</v>
      </c>
      <c r="AQ17" s="107">
        <f t="shared" si="52"/>
        <v>43874</v>
      </c>
      <c r="AR17" s="107">
        <f t="shared" si="52"/>
        <v>43875</v>
      </c>
      <c r="AS17" s="107">
        <f t="shared" si="52"/>
        <v>43876</v>
      </c>
      <c r="AT17" s="107">
        <f t="shared" si="52"/>
        <v>43876</v>
      </c>
      <c r="AU17" s="107">
        <f t="shared" si="52"/>
        <v>43876</v>
      </c>
      <c r="AV17" s="107">
        <f t="shared" si="52"/>
        <v>43879</v>
      </c>
      <c r="AW17" s="107">
        <f t="shared" si="52"/>
        <v>43880</v>
      </c>
      <c r="AX17" s="107">
        <f t="shared" si="52"/>
        <v>43881</v>
      </c>
      <c r="AY17" s="107"/>
      <c r="AZ17" s="107">
        <f t="shared" si="53"/>
        <v>43868</v>
      </c>
      <c r="BA17" s="107">
        <f t="shared" si="53"/>
        <v>43869</v>
      </c>
      <c r="BB17" s="107">
        <f t="shared" si="53"/>
        <v>43872</v>
      </c>
      <c r="BC17" s="107">
        <f t="shared" si="53"/>
        <v>43872</v>
      </c>
      <c r="BD17" s="107">
        <f t="shared" si="53"/>
        <v>43872</v>
      </c>
      <c r="BE17" s="107">
        <f t="shared" si="53"/>
        <v>43873</v>
      </c>
      <c r="BF17" s="107">
        <f t="shared" si="53"/>
        <v>43874</v>
      </c>
      <c r="BG17" s="107">
        <f t="shared" si="53"/>
        <v>43875</v>
      </c>
      <c r="BH17" s="107">
        <f t="shared" si="53"/>
        <v>43876</v>
      </c>
      <c r="BI17" s="107">
        <f t="shared" si="53"/>
        <v>43879</v>
      </c>
      <c r="BJ17" s="107">
        <f t="shared" si="53"/>
        <v>43879</v>
      </c>
      <c r="BK17" s="107">
        <f t="shared" si="53"/>
        <v>43879</v>
      </c>
      <c r="BL17" s="107">
        <f t="shared" si="53"/>
        <v>43880</v>
      </c>
      <c r="BM17" s="107">
        <f t="shared" si="53"/>
        <v>43881</v>
      </c>
      <c r="BN17" s="107"/>
      <c r="BO17" s="107">
        <f t="shared" si="54"/>
        <v>43868</v>
      </c>
      <c r="BP17" s="107">
        <f t="shared" si="54"/>
        <v>43869</v>
      </c>
      <c r="BQ17" s="107">
        <f t="shared" si="54"/>
        <v>43872</v>
      </c>
      <c r="BR17" s="107">
        <f t="shared" si="54"/>
        <v>43872</v>
      </c>
      <c r="BS17" s="107">
        <f t="shared" si="54"/>
        <v>43872</v>
      </c>
      <c r="BT17" s="107">
        <f t="shared" si="54"/>
        <v>43873</v>
      </c>
      <c r="BU17" s="107">
        <f t="shared" si="54"/>
        <v>43874</v>
      </c>
      <c r="BV17" s="107">
        <f t="shared" si="54"/>
        <v>43875</v>
      </c>
      <c r="BW17" s="107">
        <f t="shared" si="54"/>
        <v>43876</v>
      </c>
      <c r="BX17" s="107">
        <f t="shared" si="54"/>
        <v>43879</v>
      </c>
      <c r="BY17" s="107">
        <f t="shared" si="54"/>
        <v>43879</v>
      </c>
      <c r="BZ17" s="107">
        <f t="shared" si="54"/>
        <v>43879</v>
      </c>
      <c r="CA17" s="107">
        <f t="shared" si="54"/>
        <v>43880</v>
      </c>
      <c r="CB17" s="107">
        <f t="shared" si="54"/>
        <v>43881</v>
      </c>
      <c r="CC17" s="107"/>
      <c r="CD17" s="107">
        <f>CD$19-5</f>
        <v>43868</v>
      </c>
      <c r="CE17" s="107">
        <f t="shared" ref="CE17:CQ17" si="56">CE$19-5</f>
        <v>43869</v>
      </c>
      <c r="CF17" s="107">
        <f t="shared" si="56"/>
        <v>43870</v>
      </c>
      <c r="CG17" s="107">
        <f t="shared" si="56"/>
        <v>43871</v>
      </c>
      <c r="CH17" s="107">
        <f t="shared" si="56"/>
        <v>43872</v>
      </c>
      <c r="CI17" s="107">
        <f t="shared" si="56"/>
        <v>43873</v>
      </c>
      <c r="CJ17" s="107">
        <f t="shared" si="56"/>
        <v>43874</v>
      </c>
      <c r="CK17" s="107">
        <f t="shared" si="56"/>
        <v>43875</v>
      </c>
      <c r="CL17" s="107">
        <f t="shared" si="56"/>
        <v>43876</v>
      </c>
      <c r="CM17" s="107">
        <f t="shared" si="56"/>
        <v>43877</v>
      </c>
      <c r="CN17" s="107">
        <f t="shared" si="56"/>
        <v>43878</v>
      </c>
      <c r="CO17" s="107">
        <f t="shared" si="56"/>
        <v>43879</v>
      </c>
      <c r="CP17" s="107">
        <f t="shared" si="56"/>
        <v>43880</v>
      </c>
      <c r="CQ17" s="107">
        <f t="shared" si="56"/>
        <v>43881</v>
      </c>
      <c r="CZ17" s="108"/>
      <c r="DA17" s="130"/>
      <c r="DC17" s="114" t="s">
        <v>16</v>
      </c>
      <c r="DD17" s="114" t="s">
        <v>108</v>
      </c>
    </row>
    <row r="18" spans="2:128" ht="13.5" thickBot="1" x14ac:dyDescent="0.25">
      <c r="B18" s="35"/>
      <c r="C18" s="11"/>
      <c r="D18" s="18"/>
      <c r="E18" s="70"/>
      <c r="F18" s="13"/>
      <c r="G18" s="13"/>
      <c r="H18" s="13"/>
      <c r="I18" s="13"/>
      <c r="J18" s="13"/>
      <c r="K18" s="13"/>
      <c r="L18" s="13"/>
      <c r="M18" s="13"/>
      <c r="N18" s="13"/>
      <c r="O18" s="13"/>
      <c r="P18" s="13"/>
      <c r="Q18" s="13"/>
      <c r="R18" s="13"/>
      <c r="S18" s="13"/>
      <c r="T18" s="40"/>
      <c r="U18" s="120"/>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7"/>
      <c r="BA18" s="107"/>
      <c r="BB18" s="107"/>
      <c r="BC18" s="107"/>
      <c r="BD18" s="107"/>
      <c r="BE18" s="107"/>
      <c r="BF18" s="107"/>
      <c r="BG18" s="107"/>
      <c r="BH18" s="107"/>
      <c r="BI18" s="107"/>
      <c r="BJ18" s="107"/>
      <c r="BK18" s="107"/>
      <c r="BL18" s="107"/>
      <c r="BM18" s="107"/>
      <c r="BN18" s="107"/>
      <c r="BO18" s="107"/>
      <c r="BP18" s="107"/>
      <c r="BQ18" s="107"/>
      <c r="BR18" s="107"/>
      <c r="BS18" s="107"/>
      <c r="BT18" s="107"/>
      <c r="BU18" s="107"/>
      <c r="BV18" s="107"/>
      <c r="BW18" s="107"/>
      <c r="BX18" s="107"/>
      <c r="BY18" s="107"/>
      <c r="BZ18" s="107"/>
      <c r="CA18" s="107"/>
      <c r="CB18" s="107"/>
      <c r="CC18" s="107"/>
      <c r="CD18" s="107"/>
      <c r="CE18" s="107"/>
      <c r="CF18" s="107"/>
      <c r="CG18" s="107"/>
      <c r="CH18" s="107"/>
      <c r="CI18" s="107"/>
      <c r="CJ18" s="107"/>
      <c r="CK18" s="107"/>
      <c r="CL18" s="107"/>
      <c r="CM18" s="107"/>
      <c r="CN18" s="107"/>
      <c r="CO18" s="107"/>
      <c r="CP18" s="107"/>
      <c r="CQ18" s="107"/>
      <c r="CS18" s="99" t="s">
        <v>78</v>
      </c>
    </row>
    <row r="19" spans="2:128" ht="13.5" thickBot="1" x14ac:dyDescent="0.25">
      <c r="B19" s="35"/>
      <c r="C19" s="90" t="s">
        <v>17</v>
      </c>
      <c r="D19" s="91" t="str">
        <f t="shared" si="15"/>
        <v>AFFICHAGE DE LA DATE DES ELECTIONS: nombre de mandats, liste des cadres</v>
      </c>
      <c r="E19" s="92" t="s">
        <v>170</v>
      </c>
      <c r="F19" s="93">
        <f>IF($E19="N",CD19,IF($E19="I",AZ19,IF($E19="D",V19,"X")))</f>
        <v>43873</v>
      </c>
      <c r="G19" s="93">
        <f t="shared" ref="G19:S19" si="57">IF($E19="N",CE19,IF($E19="I",BA19,IF($E19="D",W19,"X")))</f>
        <v>43874</v>
      </c>
      <c r="H19" s="93">
        <f t="shared" si="57"/>
        <v>43875</v>
      </c>
      <c r="I19" s="93">
        <f t="shared" si="57"/>
        <v>43876</v>
      </c>
      <c r="J19" s="93">
        <f t="shared" si="57"/>
        <v>43876</v>
      </c>
      <c r="K19" s="93">
        <f t="shared" si="57"/>
        <v>43876</v>
      </c>
      <c r="L19" s="93">
        <f t="shared" si="57"/>
        <v>43879</v>
      </c>
      <c r="M19" s="93">
        <f t="shared" si="57"/>
        <v>43880</v>
      </c>
      <c r="N19" s="93">
        <f t="shared" si="57"/>
        <v>43881</v>
      </c>
      <c r="O19" s="93">
        <f t="shared" si="57"/>
        <v>43882</v>
      </c>
      <c r="P19" s="93">
        <f t="shared" si="57"/>
        <v>43883</v>
      </c>
      <c r="Q19" s="93">
        <f t="shared" si="57"/>
        <v>43883</v>
      </c>
      <c r="R19" s="93">
        <f t="shared" si="57"/>
        <v>43883</v>
      </c>
      <c r="S19" s="94">
        <f t="shared" si="57"/>
        <v>43886</v>
      </c>
      <c r="T19" s="52"/>
      <c r="U19" s="120"/>
      <c r="V19" s="107">
        <f t="shared" ref="V19:AI19" si="58">IF(AK19=$CT$9,AK19-1,IF(AK19=$CT$10,AK19-1,IF(AK19=$CT$11,AK19-1,IF(AK19=$CT$12,AK19-1,IF(AK19=$CT$13,AK19-1,IF(AK19=$CT$14,AK19-1,IF(AK19=$CT$15,AK19-1,IF(WEEKDAY(AK19,2)=6,AK19+$CX$26,IF(WEEKDAY(AK19,2)=7,AK19+$CX$25,AK19)))))))))</f>
        <v>43873</v>
      </c>
      <c r="W19" s="107">
        <f t="shared" si="58"/>
        <v>43874</v>
      </c>
      <c r="X19" s="107">
        <f t="shared" si="58"/>
        <v>43875</v>
      </c>
      <c r="Y19" s="107">
        <f t="shared" si="58"/>
        <v>43876</v>
      </c>
      <c r="Z19" s="107">
        <f t="shared" si="58"/>
        <v>43876</v>
      </c>
      <c r="AA19" s="107">
        <f t="shared" si="58"/>
        <v>43876</v>
      </c>
      <c r="AB19" s="107">
        <f t="shared" si="58"/>
        <v>43879</v>
      </c>
      <c r="AC19" s="107">
        <f t="shared" si="58"/>
        <v>43880</v>
      </c>
      <c r="AD19" s="107">
        <f t="shared" si="58"/>
        <v>43881</v>
      </c>
      <c r="AE19" s="107">
        <f t="shared" si="58"/>
        <v>43882</v>
      </c>
      <c r="AF19" s="107">
        <f t="shared" si="58"/>
        <v>43883</v>
      </c>
      <c r="AG19" s="107">
        <f t="shared" si="58"/>
        <v>43883</v>
      </c>
      <c r="AH19" s="107">
        <f t="shared" si="58"/>
        <v>43883</v>
      </c>
      <c r="AI19" s="107">
        <f t="shared" si="58"/>
        <v>43886</v>
      </c>
      <c r="AJ19" s="107"/>
      <c r="AK19" s="107">
        <f t="shared" ref="AK19:AX19" si="59">IF(CD19=$CT$9,CD19-1,IF(CD19=$CT$10,CD19-1,IF(CD19=$CT$11,CD19-1,IF(CD19=$CT$12,CD19-1,IF(CD19=$CT$13,CD19-1,IF(CD19=$CT$14,CD19-1,IF(CD19=$CT$15,CD19-1,IF(WEEKDAY(CD19,2)=6,CD19+$CX$26,IF(WEEKDAY(CD19,2)=7,CD19+$CX$25,CD19)))))))))</f>
        <v>43873</v>
      </c>
      <c r="AL19" s="107">
        <f t="shared" si="59"/>
        <v>43874</v>
      </c>
      <c r="AM19" s="107">
        <f t="shared" si="59"/>
        <v>43875</v>
      </c>
      <c r="AN19" s="107">
        <f t="shared" si="59"/>
        <v>43876</v>
      </c>
      <c r="AO19" s="107">
        <f t="shared" si="59"/>
        <v>43876</v>
      </c>
      <c r="AP19" s="107">
        <f t="shared" si="59"/>
        <v>43876</v>
      </c>
      <c r="AQ19" s="107">
        <f t="shared" si="59"/>
        <v>43879</v>
      </c>
      <c r="AR19" s="107">
        <f t="shared" si="59"/>
        <v>43880</v>
      </c>
      <c r="AS19" s="107">
        <f t="shared" si="59"/>
        <v>43881</v>
      </c>
      <c r="AT19" s="107">
        <f t="shared" si="59"/>
        <v>43882</v>
      </c>
      <c r="AU19" s="107">
        <f t="shared" si="59"/>
        <v>43883</v>
      </c>
      <c r="AV19" s="107">
        <f t="shared" si="59"/>
        <v>43883</v>
      </c>
      <c r="AW19" s="107">
        <f t="shared" si="59"/>
        <v>43883</v>
      </c>
      <c r="AX19" s="107">
        <f t="shared" si="59"/>
        <v>43886</v>
      </c>
      <c r="AY19" s="107"/>
      <c r="AZ19" s="107">
        <f t="shared" ref="AZ19:BM19" si="60">IF(BO19=$CT$9,BO19+1,IF(BO19=$CT$10,BO19+1,IF(BO19=$CT$11,BO19+1,IF(BO19=$CT$12,BO19+1,IF(BO19=$CT$13,BO19+1,IF(BO19=$CT$14,BO19+1,IF(BO19=$CT$15,BO19+1,IF(WEEKDAY(BO19,2)=6,BO19+$CY$26,IF(WEEKDAY(BO19,2)=7,BO19+$CY$25,BO19)))))))))</f>
        <v>43873</v>
      </c>
      <c r="BA19" s="107">
        <f t="shared" si="60"/>
        <v>43874</v>
      </c>
      <c r="BB19" s="107">
        <f t="shared" si="60"/>
        <v>43875</v>
      </c>
      <c r="BC19" s="107">
        <f t="shared" si="60"/>
        <v>43876</v>
      </c>
      <c r="BD19" s="107">
        <f t="shared" si="60"/>
        <v>43879</v>
      </c>
      <c r="BE19" s="107">
        <f t="shared" si="60"/>
        <v>43879</v>
      </c>
      <c r="BF19" s="107">
        <f t="shared" si="60"/>
        <v>43879</v>
      </c>
      <c r="BG19" s="107">
        <f t="shared" si="60"/>
        <v>43880</v>
      </c>
      <c r="BH19" s="107">
        <f t="shared" si="60"/>
        <v>43881</v>
      </c>
      <c r="BI19" s="107">
        <f t="shared" si="60"/>
        <v>43882</v>
      </c>
      <c r="BJ19" s="107">
        <f t="shared" si="60"/>
        <v>43883</v>
      </c>
      <c r="BK19" s="107">
        <f t="shared" si="60"/>
        <v>43886</v>
      </c>
      <c r="BL19" s="107">
        <f t="shared" si="60"/>
        <v>43886</v>
      </c>
      <c r="BM19" s="107">
        <f t="shared" si="60"/>
        <v>43886</v>
      </c>
      <c r="BN19" s="107"/>
      <c r="BO19" s="107">
        <f t="shared" ref="BO19:CB19" si="61">IF(CD19=$CT$9,CD19+1,IF(CD19=$CT$10,CD19+1,IF(CD19=$CT$11,CD19+1,IF(CD19=$CT$12,CD19+1,IF(CD19=$CT$13,CD19+1,IF(CD19=$CT$14,CD19+1,IF(CD19=$CT$15,CD19+1,IF(WEEKDAY(CD19,2)=6,CD19+$CY$26,IF(WEEKDAY(CD19,2)=7,CD19+$CY$25,CD19)))))))))</f>
        <v>43873</v>
      </c>
      <c r="BP19" s="107">
        <f t="shared" si="61"/>
        <v>43874</v>
      </c>
      <c r="BQ19" s="107">
        <f t="shared" si="61"/>
        <v>43875</v>
      </c>
      <c r="BR19" s="107">
        <f t="shared" si="61"/>
        <v>43876</v>
      </c>
      <c r="BS19" s="107">
        <f t="shared" si="61"/>
        <v>43879</v>
      </c>
      <c r="BT19" s="107">
        <f t="shared" si="61"/>
        <v>43879</v>
      </c>
      <c r="BU19" s="107">
        <f t="shared" si="61"/>
        <v>43879</v>
      </c>
      <c r="BV19" s="107">
        <f t="shared" si="61"/>
        <v>43880</v>
      </c>
      <c r="BW19" s="107">
        <f t="shared" si="61"/>
        <v>43881</v>
      </c>
      <c r="BX19" s="107">
        <f t="shared" si="61"/>
        <v>43882</v>
      </c>
      <c r="BY19" s="107">
        <f t="shared" si="61"/>
        <v>43883</v>
      </c>
      <c r="BZ19" s="107">
        <f t="shared" si="61"/>
        <v>43886</v>
      </c>
      <c r="CA19" s="107">
        <f t="shared" si="61"/>
        <v>43886</v>
      </c>
      <c r="CB19" s="107">
        <f t="shared" si="61"/>
        <v>43886</v>
      </c>
      <c r="CC19" s="107"/>
      <c r="CD19" s="107">
        <f>CD$9-90</f>
        <v>43873</v>
      </c>
      <c r="CE19" s="107">
        <f t="shared" ref="CE19:CQ19" si="62">CE$9-90</f>
        <v>43874</v>
      </c>
      <c r="CF19" s="107">
        <f t="shared" si="62"/>
        <v>43875</v>
      </c>
      <c r="CG19" s="107">
        <f t="shared" si="62"/>
        <v>43876</v>
      </c>
      <c r="CH19" s="107">
        <f t="shared" si="62"/>
        <v>43877</v>
      </c>
      <c r="CI19" s="107">
        <f t="shared" si="62"/>
        <v>43878</v>
      </c>
      <c r="CJ19" s="107">
        <f t="shared" si="62"/>
        <v>43879</v>
      </c>
      <c r="CK19" s="107">
        <f t="shared" si="62"/>
        <v>43880</v>
      </c>
      <c r="CL19" s="107">
        <f t="shared" si="62"/>
        <v>43881</v>
      </c>
      <c r="CM19" s="107">
        <f t="shared" si="62"/>
        <v>43882</v>
      </c>
      <c r="CN19" s="107">
        <f t="shared" si="62"/>
        <v>43883</v>
      </c>
      <c r="CO19" s="107">
        <f t="shared" si="62"/>
        <v>43884</v>
      </c>
      <c r="CP19" s="107">
        <f t="shared" si="62"/>
        <v>43885</v>
      </c>
      <c r="CQ19" s="107">
        <f t="shared" si="62"/>
        <v>43886</v>
      </c>
      <c r="CS19" s="99" t="s">
        <v>79</v>
      </c>
      <c r="DC19" s="114" t="s">
        <v>185</v>
      </c>
      <c r="DD19" s="114" t="s">
        <v>109</v>
      </c>
    </row>
    <row r="20" spans="2:128" ht="12.75" x14ac:dyDescent="0.2">
      <c r="B20" s="35"/>
      <c r="C20" s="17"/>
      <c r="D20" s="15"/>
      <c r="E20" s="69"/>
      <c r="F20" s="80" t="str">
        <f>IF(WEEKDAY(F19,2)=1,$DE$7,IF(WEEKDAY(F19,2)=2,$DE$8,IF(WEEKDAY(F19,2)=3,$DE$9,IF(WEEKDAY(F19,2)=4,$DE$10,IF(WEEKDAY(F19,2)=5,$DE$11,IF(WEEKDAY(F19,2)=6,$DE$12,$DE$13))))))</f>
        <v>mardi</v>
      </c>
      <c r="G20" s="80" t="str">
        <f t="shared" ref="G20:S20" si="63">IF(WEEKDAY(G19,2)=1,$DE$7,IF(WEEKDAY(G19,2)=2,$DE$8,IF(WEEKDAY(G19,2)=3,$DE$9,IF(WEEKDAY(G19,2)=4,$DE$10,IF(WEEKDAY(G19,2)=5,$DE$11,IF(WEEKDAY(G19,2)=6,$DE$12,$DE$13))))))</f>
        <v>mercredi</v>
      </c>
      <c r="H20" s="80" t="str">
        <f t="shared" si="63"/>
        <v>jeudi</v>
      </c>
      <c r="I20" s="80" t="str">
        <f t="shared" si="63"/>
        <v>vendredi</v>
      </c>
      <c r="J20" s="80" t="str">
        <f t="shared" si="63"/>
        <v>vendredi</v>
      </c>
      <c r="K20" s="80" t="str">
        <f t="shared" si="63"/>
        <v>vendredi</v>
      </c>
      <c r="L20" s="80" t="str">
        <f t="shared" si="63"/>
        <v>lundi</v>
      </c>
      <c r="M20" s="80" t="str">
        <f t="shared" si="63"/>
        <v>mardi</v>
      </c>
      <c r="N20" s="80" t="str">
        <f t="shared" si="63"/>
        <v>mercredi</v>
      </c>
      <c r="O20" s="80" t="str">
        <f t="shared" si="63"/>
        <v>jeudi</v>
      </c>
      <c r="P20" s="80" t="str">
        <f t="shared" si="63"/>
        <v>vendredi</v>
      </c>
      <c r="Q20" s="80" t="str">
        <f t="shared" si="63"/>
        <v>vendredi</v>
      </c>
      <c r="R20" s="80" t="str">
        <f t="shared" si="63"/>
        <v>vendredi</v>
      </c>
      <c r="S20" s="80" t="str">
        <f t="shared" si="63"/>
        <v>lundi</v>
      </c>
      <c r="T20" s="40"/>
      <c r="U20" s="120"/>
      <c r="V20" s="107"/>
      <c r="W20" s="107"/>
      <c r="X20" s="107"/>
      <c r="Y20" s="107"/>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c r="BA20" s="107"/>
      <c r="BB20" s="107"/>
      <c r="BC20" s="107"/>
      <c r="BD20" s="107"/>
      <c r="BE20" s="107"/>
      <c r="BF20" s="107"/>
      <c r="BG20" s="107"/>
      <c r="BH20" s="107"/>
      <c r="BI20" s="107"/>
      <c r="BJ20" s="107"/>
      <c r="BK20" s="107"/>
      <c r="BL20" s="107"/>
      <c r="BM20" s="107"/>
      <c r="BN20" s="107"/>
      <c r="BO20" s="107"/>
      <c r="BP20" s="107"/>
      <c r="BQ20" s="107"/>
      <c r="BR20" s="107"/>
      <c r="BS20" s="107"/>
      <c r="BT20" s="107"/>
      <c r="BU20" s="107"/>
      <c r="BV20" s="107"/>
      <c r="BW20" s="107"/>
      <c r="BX20" s="107"/>
      <c r="BY20" s="107"/>
      <c r="BZ20" s="107"/>
      <c r="CA20" s="107"/>
      <c r="CB20" s="107"/>
      <c r="CC20" s="107"/>
      <c r="CD20" s="107"/>
      <c r="CE20" s="107"/>
      <c r="CF20" s="107"/>
      <c r="CG20" s="107"/>
      <c r="CH20" s="107"/>
      <c r="CI20" s="107"/>
      <c r="CJ20" s="107"/>
      <c r="CK20" s="107"/>
      <c r="CL20" s="107"/>
      <c r="CM20" s="107"/>
      <c r="CN20" s="107"/>
      <c r="CO20" s="107"/>
      <c r="CP20" s="107"/>
      <c r="CQ20" s="107"/>
    </row>
    <row r="21" spans="2:128" ht="12.75" x14ac:dyDescent="0.2">
      <c r="B21" s="35"/>
      <c r="C21" s="11" t="s">
        <v>18</v>
      </c>
      <c r="D21" s="18" t="str">
        <f t="shared" si="15"/>
        <v>Réclamations</v>
      </c>
      <c r="E21" s="70" t="s">
        <v>170</v>
      </c>
      <c r="F21" s="13">
        <f t="shared" ref="F21:F23" si="64">IF($E21="N",CD21,IF($E21="I",AZ21,IF($E21="D",V21,"X")))</f>
        <v>43880</v>
      </c>
      <c r="G21" s="13">
        <f t="shared" ref="G21:G23" si="65">IF($E21="N",CE21,IF($E21="I",BA21,IF($E21="D",W21,"X")))</f>
        <v>43881</v>
      </c>
      <c r="H21" s="13">
        <f t="shared" ref="H21:H23" si="66">IF($E21="N",CF21,IF($E21="I",BB21,IF($E21="D",X21,"X")))</f>
        <v>43882</v>
      </c>
      <c r="I21" s="13">
        <f t="shared" ref="I21:I23" si="67">IF($E21="N",CG21,IF($E21="I",BC21,IF($E21="D",Y21,"X")))</f>
        <v>43883</v>
      </c>
      <c r="J21" s="13">
        <f t="shared" ref="J21:J23" si="68">IF($E21="N",CH21,IF($E21="I",BD21,IF($E21="D",Z21,"X")))</f>
        <v>43883</v>
      </c>
      <c r="K21" s="13">
        <f t="shared" ref="K21:K23" si="69">IF($E21="N",CI21,IF($E21="I",BE21,IF($E21="D",AA21,"X")))</f>
        <v>43883</v>
      </c>
      <c r="L21" s="13">
        <f t="shared" ref="L21:L23" si="70">IF($E21="N",CJ21,IF($E21="I",BF21,IF($E21="D",AB21,"X")))</f>
        <v>43886</v>
      </c>
      <c r="M21" s="13">
        <f t="shared" ref="M21:M23" si="71">IF($E21="N",CK21,IF($E21="I",BG21,IF($E21="D",AC21,"X")))</f>
        <v>43887</v>
      </c>
      <c r="N21" s="13">
        <f t="shared" ref="N21:N23" si="72">IF($E21="N",CL21,IF($E21="I",BH21,IF($E21="D",AD21,"X")))</f>
        <v>43888</v>
      </c>
      <c r="O21" s="13">
        <f t="shared" ref="O21:O23" si="73">IF($E21="N",CM21,IF($E21="I",BI21,IF($E21="D",AE21,"X")))</f>
        <v>43889</v>
      </c>
      <c r="P21" s="13">
        <f t="shared" ref="P21:P23" si="74">IF($E21="N",CN21,IF($E21="I",BJ21,IF($E21="D",AF21,"X")))</f>
        <v>43890</v>
      </c>
      <c r="Q21" s="13">
        <f t="shared" ref="Q21:Q23" si="75">IF($E21="N",CO21,IF($E21="I",BK21,IF($E21="D",AG21,"X")))</f>
        <v>43890</v>
      </c>
      <c r="R21" s="13">
        <f t="shared" ref="R21:R23" si="76">IF($E21="N",CP21,IF($E21="I",BL21,IF($E21="D",AH21,"X")))</f>
        <v>43890</v>
      </c>
      <c r="S21" s="13">
        <f t="shared" ref="S21:S23" si="77">IF($E21="N",CQ21,IF($E21="I",BM21,IF($E21="D",AI21,"X")))</f>
        <v>43893</v>
      </c>
      <c r="T21" s="40"/>
      <c r="U21" s="120"/>
      <c r="V21" s="107">
        <f t="shared" ref="V21:AI25" si="78">IF(AK21=$CT$9,AK21-1,IF(AK21=$CT$10,AK21-1,IF(AK21=$CT$11,AK21-1,IF(AK21=$CT$12,AK21-1,IF(AK21=$CT$13,AK21-1,IF(AK21=$CT$14,AK21-1,IF(AK21=$CT$15,AK21-1,IF(WEEKDAY(AK21,2)=6,AK21+$CX$26,IF(WEEKDAY(AK21,2)=7,AK21+$CX$25,AK21)))))))))</f>
        <v>43880</v>
      </c>
      <c r="W21" s="107">
        <f t="shared" si="78"/>
        <v>43881</v>
      </c>
      <c r="X21" s="107">
        <f t="shared" si="78"/>
        <v>43882</v>
      </c>
      <c r="Y21" s="107">
        <f t="shared" si="78"/>
        <v>43883</v>
      </c>
      <c r="Z21" s="107">
        <f t="shared" si="78"/>
        <v>43883</v>
      </c>
      <c r="AA21" s="107">
        <f t="shared" si="78"/>
        <v>43883</v>
      </c>
      <c r="AB21" s="107">
        <f t="shared" si="78"/>
        <v>43886</v>
      </c>
      <c r="AC21" s="107">
        <f t="shared" si="78"/>
        <v>43887</v>
      </c>
      <c r="AD21" s="107">
        <f t="shared" si="78"/>
        <v>43888</v>
      </c>
      <c r="AE21" s="107">
        <f t="shared" si="78"/>
        <v>43889</v>
      </c>
      <c r="AF21" s="107">
        <f t="shared" si="78"/>
        <v>43890</v>
      </c>
      <c r="AG21" s="107">
        <f t="shared" si="78"/>
        <v>43890</v>
      </c>
      <c r="AH21" s="107">
        <f t="shared" si="78"/>
        <v>43890</v>
      </c>
      <c r="AI21" s="107">
        <f t="shared" si="78"/>
        <v>43893</v>
      </c>
      <c r="AJ21" s="107"/>
      <c r="AK21" s="107">
        <f t="shared" ref="AK21:AX25" si="79">IF(CD21=$CT$9,CD21-1,IF(CD21=$CT$10,CD21-1,IF(CD21=$CT$11,CD21-1,IF(CD21=$CT$12,CD21-1,IF(CD21=$CT$13,CD21-1,IF(CD21=$CT$14,CD21-1,IF(CD21=$CT$15,CD21-1,IF(WEEKDAY(CD21,2)=6,CD21+$CX$26,IF(WEEKDAY(CD21,2)=7,CD21+$CX$25,CD21)))))))))</f>
        <v>43880</v>
      </c>
      <c r="AL21" s="107">
        <f t="shared" si="79"/>
        <v>43881</v>
      </c>
      <c r="AM21" s="107">
        <f t="shared" si="79"/>
        <v>43882</v>
      </c>
      <c r="AN21" s="107">
        <f t="shared" si="79"/>
        <v>43883</v>
      </c>
      <c r="AO21" s="107">
        <f t="shared" si="79"/>
        <v>43883</v>
      </c>
      <c r="AP21" s="107">
        <f t="shared" si="79"/>
        <v>43883</v>
      </c>
      <c r="AQ21" s="107">
        <f t="shared" si="79"/>
        <v>43886</v>
      </c>
      <c r="AR21" s="107">
        <f t="shared" si="79"/>
        <v>43887</v>
      </c>
      <c r="AS21" s="107">
        <f t="shared" si="79"/>
        <v>43888</v>
      </c>
      <c r="AT21" s="107">
        <f t="shared" si="79"/>
        <v>43889</v>
      </c>
      <c r="AU21" s="107">
        <f t="shared" si="79"/>
        <v>43890</v>
      </c>
      <c r="AV21" s="107">
        <f t="shared" si="79"/>
        <v>43890</v>
      </c>
      <c r="AW21" s="107">
        <f t="shared" si="79"/>
        <v>43890</v>
      </c>
      <c r="AX21" s="107">
        <f t="shared" si="79"/>
        <v>43893</v>
      </c>
      <c r="AY21" s="107"/>
      <c r="AZ21" s="107">
        <f t="shared" ref="AZ21:BM25" si="80">IF(BO21=$CT$9,BO21+1,IF(BO21=$CT$10,BO21+1,IF(BO21=$CT$11,BO21+1,IF(BO21=$CT$12,BO21+1,IF(BO21=$CT$13,BO21+1,IF(BO21=$CT$14,BO21+1,IF(BO21=$CT$15,BO21+1,IF(WEEKDAY(BO21,2)=6,BO21+$CY$26,IF(WEEKDAY(BO21,2)=7,BO21+$CY$25,BO21)))))))))</f>
        <v>43880</v>
      </c>
      <c r="BA21" s="107">
        <f t="shared" si="80"/>
        <v>43881</v>
      </c>
      <c r="BB21" s="107">
        <f t="shared" si="80"/>
        <v>43882</v>
      </c>
      <c r="BC21" s="107">
        <f t="shared" si="80"/>
        <v>43883</v>
      </c>
      <c r="BD21" s="107">
        <f t="shared" si="80"/>
        <v>43886</v>
      </c>
      <c r="BE21" s="107">
        <f t="shared" si="80"/>
        <v>43886</v>
      </c>
      <c r="BF21" s="107">
        <f t="shared" si="80"/>
        <v>43886</v>
      </c>
      <c r="BG21" s="107">
        <f t="shared" si="80"/>
        <v>43887</v>
      </c>
      <c r="BH21" s="107">
        <f t="shared" si="80"/>
        <v>43888</v>
      </c>
      <c r="BI21" s="107">
        <f t="shared" si="80"/>
        <v>43889</v>
      </c>
      <c r="BJ21" s="107">
        <f t="shared" si="80"/>
        <v>43890</v>
      </c>
      <c r="BK21" s="107">
        <f t="shared" si="80"/>
        <v>43893</v>
      </c>
      <c r="BL21" s="107">
        <f t="shared" si="80"/>
        <v>43893</v>
      </c>
      <c r="BM21" s="107">
        <f t="shared" si="80"/>
        <v>43893</v>
      </c>
      <c r="BN21" s="107"/>
      <c r="BO21" s="107">
        <f t="shared" ref="BO21:CB25" si="81">IF(CD21=$CT$9,CD21+1,IF(CD21=$CT$10,CD21+1,IF(CD21=$CT$11,CD21+1,IF(CD21=$CT$12,CD21+1,IF(CD21=$CT$13,CD21+1,IF(CD21=$CT$14,CD21+1,IF(CD21=$CT$15,CD21+1,IF(WEEKDAY(CD21,2)=6,CD21+$CY$26,IF(WEEKDAY(CD21,2)=7,CD21+$CY$25,CD21)))))))))</f>
        <v>43880</v>
      </c>
      <c r="BP21" s="107">
        <f t="shared" si="81"/>
        <v>43881</v>
      </c>
      <c r="BQ21" s="107">
        <f t="shared" si="81"/>
        <v>43882</v>
      </c>
      <c r="BR21" s="107">
        <f t="shared" si="81"/>
        <v>43883</v>
      </c>
      <c r="BS21" s="107">
        <f t="shared" si="81"/>
        <v>43886</v>
      </c>
      <c r="BT21" s="107">
        <f t="shared" si="81"/>
        <v>43886</v>
      </c>
      <c r="BU21" s="107">
        <f t="shared" si="81"/>
        <v>43886</v>
      </c>
      <c r="BV21" s="107">
        <f t="shared" si="81"/>
        <v>43887</v>
      </c>
      <c r="BW21" s="107">
        <f t="shared" si="81"/>
        <v>43888</v>
      </c>
      <c r="BX21" s="107">
        <f t="shared" si="81"/>
        <v>43889</v>
      </c>
      <c r="BY21" s="107">
        <f t="shared" si="81"/>
        <v>43890</v>
      </c>
      <c r="BZ21" s="107">
        <f t="shared" si="81"/>
        <v>43893</v>
      </c>
      <c r="CA21" s="107">
        <f t="shared" si="81"/>
        <v>43893</v>
      </c>
      <c r="CB21" s="107">
        <f t="shared" si="81"/>
        <v>43893</v>
      </c>
      <c r="CC21" s="107"/>
      <c r="CD21" s="107">
        <f>CD$19+7</f>
        <v>43880</v>
      </c>
      <c r="CE21" s="107">
        <f t="shared" ref="CE21:CQ21" si="82">CE$19+7</f>
        <v>43881</v>
      </c>
      <c r="CF21" s="107">
        <f t="shared" si="82"/>
        <v>43882</v>
      </c>
      <c r="CG21" s="107">
        <f t="shared" si="82"/>
        <v>43883</v>
      </c>
      <c r="CH21" s="107">
        <f t="shared" si="82"/>
        <v>43884</v>
      </c>
      <c r="CI21" s="107">
        <f t="shared" si="82"/>
        <v>43885</v>
      </c>
      <c r="CJ21" s="107">
        <f t="shared" si="82"/>
        <v>43886</v>
      </c>
      <c r="CK21" s="107">
        <f t="shared" si="82"/>
        <v>43887</v>
      </c>
      <c r="CL21" s="107">
        <f t="shared" si="82"/>
        <v>43888</v>
      </c>
      <c r="CM21" s="107">
        <f t="shared" si="82"/>
        <v>43889</v>
      </c>
      <c r="CN21" s="107">
        <f t="shared" si="82"/>
        <v>43890</v>
      </c>
      <c r="CO21" s="107">
        <f t="shared" si="82"/>
        <v>43891</v>
      </c>
      <c r="CP21" s="107">
        <f t="shared" si="82"/>
        <v>43892</v>
      </c>
      <c r="CQ21" s="107">
        <f t="shared" si="82"/>
        <v>43893</v>
      </c>
      <c r="DC21" s="114" t="s">
        <v>19</v>
      </c>
      <c r="DD21" s="114" t="s">
        <v>110</v>
      </c>
    </row>
    <row r="22" spans="2:128" ht="12.75" x14ac:dyDescent="0.2">
      <c r="B22" s="35"/>
      <c r="C22" s="11" t="s">
        <v>20</v>
      </c>
      <c r="D22" s="18" t="str">
        <f t="shared" si="15"/>
        <v>Décisions de l'employeur</v>
      </c>
      <c r="E22" s="70" t="s">
        <v>170</v>
      </c>
      <c r="F22" s="13">
        <f t="shared" si="64"/>
        <v>43887</v>
      </c>
      <c r="G22" s="13">
        <f t="shared" si="65"/>
        <v>43888</v>
      </c>
      <c r="H22" s="13">
        <f t="shared" si="66"/>
        <v>43889</v>
      </c>
      <c r="I22" s="13">
        <f t="shared" si="67"/>
        <v>43890</v>
      </c>
      <c r="J22" s="13">
        <f t="shared" si="68"/>
        <v>43890</v>
      </c>
      <c r="K22" s="13">
        <f t="shared" si="69"/>
        <v>43890</v>
      </c>
      <c r="L22" s="13">
        <f t="shared" si="70"/>
        <v>43893</v>
      </c>
      <c r="M22" s="13">
        <f t="shared" si="71"/>
        <v>43894</v>
      </c>
      <c r="N22" s="13">
        <f t="shared" si="72"/>
        <v>43895</v>
      </c>
      <c r="O22" s="13">
        <f t="shared" si="73"/>
        <v>43896</v>
      </c>
      <c r="P22" s="13">
        <f t="shared" si="74"/>
        <v>43897</v>
      </c>
      <c r="Q22" s="13">
        <f t="shared" si="75"/>
        <v>43897</v>
      </c>
      <c r="R22" s="13">
        <f t="shared" si="76"/>
        <v>43897</v>
      </c>
      <c r="S22" s="55">
        <f t="shared" si="77"/>
        <v>43900</v>
      </c>
      <c r="T22" s="52"/>
      <c r="U22" s="120"/>
      <c r="V22" s="107">
        <f t="shared" si="78"/>
        <v>43887</v>
      </c>
      <c r="W22" s="107">
        <f t="shared" si="78"/>
        <v>43888</v>
      </c>
      <c r="X22" s="107">
        <f t="shared" si="78"/>
        <v>43889</v>
      </c>
      <c r="Y22" s="107">
        <f t="shared" si="78"/>
        <v>43890</v>
      </c>
      <c r="Z22" s="107">
        <f t="shared" si="78"/>
        <v>43890</v>
      </c>
      <c r="AA22" s="107">
        <f t="shared" si="78"/>
        <v>43890</v>
      </c>
      <c r="AB22" s="107">
        <f t="shared" si="78"/>
        <v>43893</v>
      </c>
      <c r="AC22" s="107">
        <f t="shared" si="78"/>
        <v>43894</v>
      </c>
      <c r="AD22" s="107">
        <f t="shared" si="78"/>
        <v>43895</v>
      </c>
      <c r="AE22" s="107">
        <f t="shared" si="78"/>
        <v>43896</v>
      </c>
      <c r="AF22" s="107">
        <f t="shared" si="78"/>
        <v>43897</v>
      </c>
      <c r="AG22" s="107">
        <f t="shared" si="78"/>
        <v>43897</v>
      </c>
      <c r="AH22" s="107">
        <f t="shared" si="78"/>
        <v>43897</v>
      </c>
      <c r="AI22" s="107">
        <f t="shared" si="78"/>
        <v>43900</v>
      </c>
      <c r="AJ22" s="107"/>
      <c r="AK22" s="107">
        <f t="shared" si="79"/>
        <v>43887</v>
      </c>
      <c r="AL22" s="107">
        <f t="shared" si="79"/>
        <v>43888</v>
      </c>
      <c r="AM22" s="107">
        <f t="shared" si="79"/>
        <v>43889</v>
      </c>
      <c r="AN22" s="107">
        <f t="shared" si="79"/>
        <v>43890</v>
      </c>
      <c r="AO22" s="107">
        <f t="shared" si="79"/>
        <v>43890</v>
      </c>
      <c r="AP22" s="107">
        <f t="shared" si="79"/>
        <v>43890</v>
      </c>
      <c r="AQ22" s="107">
        <f t="shared" si="79"/>
        <v>43893</v>
      </c>
      <c r="AR22" s="107">
        <f t="shared" si="79"/>
        <v>43894</v>
      </c>
      <c r="AS22" s="107">
        <f t="shared" si="79"/>
        <v>43895</v>
      </c>
      <c r="AT22" s="107">
        <f t="shared" si="79"/>
        <v>43896</v>
      </c>
      <c r="AU22" s="107">
        <f t="shared" si="79"/>
        <v>43897</v>
      </c>
      <c r="AV22" s="107">
        <f t="shared" si="79"/>
        <v>43897</v>
      </c>
      <c r="AW22" s="107">
        <f t="shared" si="79"/>
        <v>43897</v>
      </c>
      <c r="AX22" s="107">
        <f t="shared" si="79"/>
        <v>43900</v>
      </c>
      <c r="AY22" s="107"/>
      <c r="AZ22" s="107">
        <f t="shared" si="80"/>
        <v>43887</v>
      </c>
      <c r="BA22" s="107">
        <f t="shared" si="80"/>
        <v>43888</v>
      </c>
      <c r="BB22" s="107">
        <f t="shared" si="80"/>
        <v>43889</v>
      </c>
      <c r="BC22" s="107">
        <f t="shared" si="80"/>
        <v>43890</v>
      </c>
      <c r="BD22" s="107">
        <f t="shared" si="80"/>
        <v>43893</v>
      </c>
      <c r="BE22" s="107">
        <f t="shared" si="80"/>
        <v>43893</v>
      </c>
      <c r="BF22" s="107">
        <f t="shared" si="80"/>
        <v>43893</v>
      </c>
      <c r="BG22" s="107">
        <f t="shared" si="80"/>
        <v>43894</v>
      </c>
      <c r="BH22" s="107">
        <f t="shared" si="80"/>
        <v>43895</v>
      </c>
      <c r="BI22" s="107">
        <f t="shared" si="80"/>
        <v>43896</v>
      </c>
      <c r="BJ22" s="107">
        <f t="shared" si="80"/>
        <v>43897</v>
      </c>
      <c r="BK22" s="107">
        <f t="shared" si="80"/>
        <v>43900</v>
      </c>
      <c r="BL22" s="107">
        <f t="shared" si="80"/>
        <v>43900</v>
      </c>
      <c r="BM22" s="107">
        <f t="shared" si="80"/>
        <v>43900</v>
      </c>
      <c r="BN22" s="107"/>
      <c r="BO22" s="107">
        <f t="shared" si="81"/>
        <v>43887</v>
      </c>
      <c r="BP22" s="107">
        <f t="shared" si="81"/>
        <v>43888</v>
      </c>
      <c r="BQ22" s="107">
        <f t="shared" si="81"/>
        <v>43889</v>
      </c>
      <c r="BR22" s="107">
        <f t="shared" si="81"/>
        <v>43890</v>
      </c>
      <c r="BS22" s="107">
        <f t="shared" si="81"/>
        <v>43893</v>
      </c>
      <c r="BT22" s="107">
        <f t="shared" si="81"/>
        <v>43893</v>
      </c>
      <c r="BU22" s="107">
        <f t="shared" si="81"/>
        <v>43893</v>
      </c>
      <c r="BV22" s="107">
        <f t="shared" si="81"/>
        <v>43894</v>
      </c>
      <c r="BW22" s="107">
        <f t="shared" si="81"/>
        <v>43895</v>
      </c>
      <c r="BX22" s="107">
        <f t="shared" si="81"/>
        <v>43896</v>
      </c>
      <c r="BY22" s="107">
        <f t="shared" si="81"/>
        <v>43897</v>
      </c>
      <c r="BZ22" s="107">
        <f t="shared" si="81"/>
        <v>43900</v>
      </c>
      <c r="CA22" s="107">
        <f t="shared" si="81"/>
        <v>43900</v>
      </c>
      <c r="CB22" s="107">
        <f t="shared" si="81"/>
        <v>43900</v>
      </c>
      <c r="CC22" s="107"/>
      <c r="CD22" s="107">
        <f>CD$19+14</f>
        <v>43887</v>
      </c>
      <c r="CE22" s="107">
        <f t="shared" ref="CE22:CQ22" si="83">CE$19+14</f>
        <v>43888</v>
      </c>
      <c r="CF22" s="107">
        <f t="shared" si="83"/>
        <v>43889</v>
      </c>
      <c r="CG22" s="107">
        <f t="shared" si="83"/>
        <v>43890</v>
      </c>
      <c r="CH22" s="107">
        <f t="shared" si="83"/>
        <v>43891</v>
      </c>
      <c r="CI22" s="107">
        <f t="shared" si="83"/>
        <v>43892</v>
      </c>
      <c r="CJ22" s="107">
        <f t="shared" si="83"/>
        <v>43893</v>
      </c>
      <c r="CK22" s="107">
        <f t="shared" si="83"/>
        <v>43894</v>
      </c>
      <c r="CL22" s="107">
        <f t="shared" si="83"/>
        <v>43895</v>
      </c>
      <c r="CM22" s="107">
        <f t="shared" si="83"/>
        <v>43896</v>
      </c>
      <c r="CN22" s="107">
        <f t="shared" si="83"/>
        <v>43897</v>
      </c>
      <c r="CO22" s="107">
        <f t="shared" si="83"/>
        <v>43898</v>
      </c>
      <c r="CP22" s="107">
        <f t="shared" si="83"/>
        <v>43899</v>
      </c>
      <c r="CQ22" s="107">
        <f t="shared" si="83"/>
        <v>43900</v>
      </c>
      <c r="DC22" s="114" t="s">
        <v>21</v>
      </c>
      <c r="DD22" s="114" t="s">
        <v>111</v>
      </c>
    </row>
    <row r="23" spans="2:128" ht="12.75" x14ac:dyDescent="0.2">
      <c r="B23" s="35"/>
      <c r="C23" s="11" t="s">
        <v>22</v>
      </c>
      <c r="D23" s="18" t="str">
        <f t="shared" si="15"/>
        <v>Recours auprès du tribunal</v>
      </c>
      <c r="E23" s="71" t="s">
        <v>170</v>
      </c>
      <c r="F23" s="50">
        <f t="shared" si="64"/>
        <v>43894</v>
      </c>
      <c r="G23" s="50">
        <f t="shared" si="65"/>
        <v>43895</v>
      </c>
      <c r="H23" s="50">
        <f t="shared" si="66"/>
        <v>43896</v>
      </c>
      <c r="I23" s="50">
        <f t="shared" si="67"/>
        <v>43897</v>
      </c>
      <c r="J23" s="50">
        <f t="shared" si="68"/>
        <v>43897</v>
      </c>
      <c r="K23" s="50">
        <f t="shared" si="69"/>
        <v>43897</v>
      </c>
      <c r="L23" s="50">
        <f t="shared" si="70"/>
        <v>43900</v>
      </c>
      <c r="M23" s="50">
        <f t="shared" si="71"/>
        <v>43901</v>
      </c>
      <c r="N23" s="50">
        <f t="shared" si="72"/>
        <v>43902</v>
      </c>
      <c r="O23" s="50">
        <f t="shared" si="73"/>
        <v>43903</v>
      </c>
      <c r="P23" s="50">
        <f t="shared" si="74"/>
        <v>43904</v>
      </c>
      <c r="Q23" s="50">
        <f t="shared" si="75"/>
        <v>43904</v>
      </c>
      <c r="R23" s="50">
        <f t="shared" si="76"/>
        <v>43904</v>
      </c>
      <c r="S23" s="57">
        <f t="shared" si="77"/>
        <v>43907</v>
      </c>
      <c r="T23" s="52"/>
      <c r="U23" s="120"/>
      <c r="V23" s="107">
        <f t="shared" si="78"/>
        <v>43894</v>
      </c>
      <c r="W23" s="107">
        <f t="shared" si="78"/>
        <v>43895</v>
      </c>
      <c r="X23" s="107">
        <f t="shared" si="78"/>
        <v>43896</v>
      </c>
      <c r="Y23" s="107">
        <f t="shared" si="78"/>
        <v>43897</v>
      </c>
      <c r="Z23" s="107">
        <f t="shared" si="78"/>
        <v>43897</v>
      </c>
      <c r="AA23" s="107">
        <f t="shared" si="78"/>
        <v>43897</v>
      </c>
      <c r="AB23" s="107">
        <f t="shared" si="78"/>
        <v>43900</v>
      </c>
      <c r="AC23" s="107">
        <f t="shared" si="78"/>
        <v>43901</v>
      </c>
      <c r="AD23" s="107">
        <f t="shared" si="78"/>
        <v>43902</v>
      </c>
      <c r="AE23" s="107">
        <f t="shared" si="78"/>
        <v>43903</v>
      </c>
      <c r="AF23" s="107">
        <f t="shared" si="78"/>
        <v>43904</v>
      </c>
      <c r="AG23" s="107">
        <f t="shared" si="78"/>
        <v>43904</v>
      </c>
      <c r="AH23" s="107">
        <f t="shared" si="78"/>
        <v>43904</v>
      </c>
      <c r="AI23" s="107">
        <f t="shared" si="78"/>
        <v>43907</v>
      </c>
      <c r="AJ23" s="107"/>
      <c r="AK23" s="107">
        <f t="shared" si="79"/>
        <v>43894</v>
      </c>
      <c r="AL23" s="107">
        <f t="shared" si="79"/>
        <v>43895</v>
      </c>
      <c r="AM23" s="107">
        <f t="shared" si="79"/>
        <v>43896</v>
      </c>
      <c r="AN23" s="107">
        <f t="shared" si="79"/>
        <v>43897</v>
      </c>
      <c r="AO23" s="107">
        <f t="shared" si="79"/>
        <v>43897</v>
      </c>
      <c r="AP23" s="107">
        <f t="shared" si="79"/>
        <v>43897</v>
      </c>
      <c r="AQ23" s="107">
        <f t="shared" si="79"/>
        <v>43900</v>
      </c>
      <c r="AR23" s="107">
        <f t="shared" si="79"/>
        <v>43901</v>
      </c>
      <c r="AS23" s="107">
        <f t="shared" si="79"/>
        <v>43902</v>
      </c>
      <c r="AT23" s="107">
        <f t="shared" si="79"/>
        <v>43903</v>
      </c>
      <c r="AU23" s="107">
        <f t="shared" si="79"/>
        <v>43904</v>
      </c>
      <c r="AV23" s="107">
        <f t="shared" si="79"/>
        <v>43904</v>
      </c>
      <c r="AW23" s="107">
        <f t="shared" si="79"/>
        <v>43904</v>
      </c>
      <c r="AX23" s="107">
        <f t="shared" si="79"/>
        <v>43907</v>
      </c>
      <c r="AY23" s="107"/>
      <c r="AZ23" s="107">
        <f t="shared" si="80"/>
        <v>43894</v>
      </c>
      <c r="BA23" s="107">
        <f t="shared" si="80"/>
        <v>43895</v>
      </c>
      <c r="BB23" s="107">
        <f t="shared" si="80"/>
        <v>43896</v>
      </c>
      <c r="BC23" s="107">
        <f t="shared" si="80"/>
        <v>43897</v>
      </c>
      <c r="BD23" s="107">
        <f t="shared" si="80"/>
        <v>43900</v>
      </c>
      <c r="BE23" s="107">
        <f t="shared" si="80"/>
        <v>43900</v>
      </c>
      <c r="BF23" s="107">
        <f t="shared" si="80"/>
        <v>43900</v>
      </c>
      <c r="BG23" s="107">
        <f t="shared" si="80"/>
        <v>43901</v>
      </c>
      <c r="BH23" s="107">
        <f t="shared" si="80"/>
        <v>43902</v>
      </c>
      <c r="BI23" s="107">
        <f t="shared" si="80"/>
        <v>43903</v>
      </c>
      <c r="BJ23" s="107">
        <f t="shared" si="80"/>
        <v>43904</v>
      </c>
      <c r="BK23" s="107">
        <f t="shared" si="80"/>
        <v>43907</v>
      </c>
      <c r="BL23" s="107">
        <f t="shared" si="80"/>
        <v>43907</v>
      </c>
      <c r="BM23" s="107">
        <f t="shared" si="80"/>
        <v>43907</v>
      </c>
      <c r="BN23" s="107"/>
      <c r="BO23" s="107">
        <f t="shared" si="81"/>
        <v>43894</v>
      </c>
      <c r="BP23" s="107">
        <f t="shared" si="81"/>
        <v>43895</v>
      </c>
      <c r="BQ23" s="107">
        <f t="shared" si="81"/>
        <v>43896</v>
      </c>
      <c r="BR23" s="107">
        <f t="shared" si="81"/>
        <v>43897</v>
      </c>
      <c r="BS23" s="107">
        <f t="shared" si="81"/>
        <v>43900</v>
      </c>
      <c r="BT23" s="107">
        <f t="shared" si="81"/>
        <v>43900</v>
      </c>
      <c r="BU23" s="107">
        <f t="shared" si="81"/>
        <v>43900</v>
      </c>
      <c r="BV23" s="107">
        <f t="shared" si="81"/>
        <v>43901</v>
      </c>
      <c r="BW23" s="107">
        <f t="shared" si="81"/>
        <v>43902</v>
      </c>
      <c r="BX23" s="107">
        <f t="shared" si="81"/>
        <v>43903</v>
      </c>
      <c r="BY23" s="107">
        <f t="shared" si="81"/>
        <v>43904</v>
      </c>
      <c r="BZ23" s="107">
        <f t="shared" si="81"/>
        <v>43907</v>
      </c>
      <c r="CA23" s="107">
        <f t="shared" si="81"/>
        <v>43907</v>
      </c>
      <c r="CB23" s="107">
        <f t="shared" si="81"/>
        <v>43907</v>
      </c>
      <c r="CC23" s="107"/>
      <c r="CD23" s="107">
        <f>CD$19+21</f>
        <v>43894</v>
      </c>
      <c r="CE23" s="107">
        <f t="shared" ref="CE23:CQ23" si="84">CE$19+21</f>
        <v>43895</v>
      </c>
      <c r="CF23" s="107">
        <f t="shared" si="84"/>
        <v>43896</v>
      </c>
      <c r="CG23" s="107">
        <f t="shared" si="84"/>
        <v>43897</v>
      </c>
      <c r="CH23" s="107">
        <f t="shared" si="84"/>
        <v>43898</v>
      </c>
      <c r="CI23" s="107">
        <f t="shared" si="84"/>
        <v>43899</v>
      </c>
      <c r="CJ23" s="107">
        <f t="shared" si="84"/>
        <v>43900</v>
      </c>
      <c r="CK23" s="107">
        <f t="shared" si="84"/>
        <v>43901</v>
      </c>
      <c r="CL23" s="107">
        <f t="shared" si="84"/>
        <v>43902</v>
      </c>
      <c r="CM23" s="107">
        <f t="shared" si="84"/>
        <v>43903</v>
      </c>
      <c r="CN23" s="107">
        <f t="shared" si="84"/>
        <v>43904</v>
      </c>
      <c r="CO23" s="107">
        <f t="shared" si="84"/>
        <v>43905</v>
      </c>
      <c r="CP23" s="107">
        <f t="shared" si="84"/>
        <v>43906</v>
      </c>
      <c r="CQ23" s="107">
        <f t="shared" si="84"/>
        <v>43907</v>
      </c>
      <c r="CS23" s="104"/>
      <c r="CT23" s="108"/>
      <c r="DC23" s="114" t="s">
        <v>23</v>
      </c>
      <c r="DD23" s="114" t="s">
        <v>112</v>
      </c>
    </row>
    <row r="24" spans="2:128" ht="12.75" x14ac:dyDescent="0.2">
      <c r="B24" s="35"/>
      <c r="C24" s="128" t="s">
        <v>203</v>
      </c>
      <c r="D24" s="124" t="str">
        <f>IF($H$4=1,DC25,DD25)</f>
        <v>Date limite demandée d'envoi des candidatures à la CNC</v>
      </c>
      <c r="E24" s="73" t="s">
        <v>170</v>
      </c>
      <c r="F24" s="125">
        <f t="shared" ref="F24:S25" si="85">IF($E24="N",CD24,IF($E24="I",AZ24,IF($E24="D",V24,"X")))</f>
        <v>43897</v>
      </c>
      <c r="G24" s="125">
        <f t="shared" si="85"/>
        <v>43897</v>
      </c>
      <c r="H24" s="125">
        <f t="shared" si="85"/>
        <v>43900</v>
      </c>
      <c r="I24" s="125">
        <f t="shared" si="85"/>
        <v>43901</v>
      </c>
      <c r="J24" s="125">
        <f t="shared" si="85"/>
        <v>43902</v>
      </c>
      <c r="K24" s="125">
        <f t="shared" si="85"/>
        <v>43903</v>
      </c>
      <c r="L24" s="125">
        <f t="shared" si="85"/>
        <v>43904</v>
      </c>
      <c r="M24" s="125">
        <f t="shared" si="85"/>
        <v>43904</v>
      </c>
      <c r="N24" s="125">
        <f t="shared" si="85"/>
        <v>43904</v>
      </c>
      <c r="O24" s="125">
        <f t="shared" si="85"/>
        <v>43907</v>
      </c>
      <c r="P24" s="125">
        <f t="shared" si="85"/>
        <v>43908</v>
      </c>
      <c r="Q24" s="125">
        <f t="shared" si="85"/>
        <v>43909</v>
      </c>
      <c r="R24" s="126">
        <f t="shared" si="85"/>
        <v>43910</v>
      </c>
      <c r="S24" s="127">
        <f t="shared" si="85"/>
        <v>43911</v>
      </c>
      <c r="T24" s="37"/>
      <c r="U24" s="119"/>
      <c r="V24" s="107">
        <f t="shared" si="78"/>
        <v>43897</v>
      </c>
      <c r="W24" s="107">
        <f t="shared" si="78"/>
        <v>43897</v>
      </c>
      <c r="X24" s="107">
        <f t="shared" si="78"/>
        <v>43900</v>
      </c>
      <c r="Y24" s="107">
        <f t="shared" si="78"/>
        <v>43901</v>
      </c>
      <c r="Z24" s="107">
        <f t="shared" si="78"/>
        <v>43902</v>
      </c>
      <c r="AA24" s="107">
        <f t="shared" si="78"/>
        <v>43903</v>
      </c>
      <c r="AB24" s="107">
        <f t="shared" si="78"/>
        <v>43904</v>
      </c>
      <c r="AC24" s="107">
        <f t="shared" si="78"/>
        <v>43904</v>
      </c>
      <c r="AD24" s="107">
        <f t="shared" si="78"/>
        <v>43904</v>
      </c>
      <c r="AE24" s="107">
        <f t="shared" si="78"/>
        <v>43907</v>
      </c>
      <c r="AF24" s="107">
        <f t="shared" si="78"/>
        <v>43908</v>
      </c>
      <c r="AG24" s="107">
        <f t="shared" si="78"/>
        <v>43909</v>
      </c>
      <c r="AH24" s="107">
        <f t="shared" si="78"/>
        <v>43910</v>
      </c>
      <c r="AI24" s="107">
        <f t="shared" si="78"/>
        <v>43911</v>
      </c>
      <c r="AJ24" s="106"/>
      <c r="AK24" s="107">
        <f t="shared" si="79"/>
        <v>43897</v>
      </c>
      <c r="AL24" s="107">
        <f t="shared" si="79"/>
        <v>43897</v>
      </c>
      <c r="AM24" s="107">
        <f t="shared" si="79"/>
        <v>43900</v>
      </c>
      <c r="AN24" s="107">
        <f t="shared" si="79"/>
        <v>43901</v>
      </c>
      <c r="AO24" s="107">
        <f t="shared" si="79"/>
        <v>43902</v>
      </c>
      <c r="AP24" s="107">
        <f t="shared" si="79"/>
        <v>43903</v>
      </c>
      <c r="AQ24" s="107">
        <f t="shared" si="79"/>
        <v>43904</v>
      </c>
      <c r="AR24" s="107">
        <f t="shared" si="79"/>
        <v>43904</v>
      </c>
      <c r="AS24" s="107">
        <f t="shared" si="79"/>
        <v>43904</v>
      </c>
      <c r="AT24" s="107">
        <f t="shared" si="79"/>
        <v>43907</v>
      </c>
      <c r="AU24" s="107">
        <f t="shared" si="79"/>
        <v>43908</v>
      </c>
      <c r="AV24" s="107">
        <f t="shared" si="79"/>
        <v>43909</v>
      </c>
      <c r="AW24" s="107">
        <f t="shared" si="79"/>
        <v>43910</v>
      </c>
      <c r="AX24" s="107">
        <f t="shared" si="79"/>
        <v>43911</v>
      </c>
      <c r="AY24" s="106"/>
      <c r="AZ24" s="107">
        <f t="shared" si="80"/>
        <v>43900</v>
      </c>
      <c r="BA24" s="107">
        <f t="shared" si="80"/>
        <v>43900</v>
      </c>
      <c r="BB24" s="107">
        <f t="shared" si="80"/>
        <v>43900</v>
      </c>
      <c r="BC24" s="107">
        <f t="shared" si="80"/>
        <v>43901</v>
      </c>
      <c r="BD24" s="107">
        <f t="shared" si="80"/>
        <v>43902</v>
      </c>
      <c r="BE24" s="107">
        <f t="shared" si="80"/>
        <v>43903</v>
      </c>
      <c r="BF24" s="107">
        <f t="shared" si="80"/>
        <v>43904</v>
      </c>
      <c r="BG24" s="107">
        <f t="shared" si="80"/>
        <v>43907</v>
      </c>
      <c r="BH24" s="107">
        <f t="shared" si="80"/>
        <v>43907</v>
      </c>
      <c r="BI24" s="107">
        <f t="shared" si="80"/>
        <v>43907</v>
      </c>
      <c r="BJ24" s="107">
        <f t="shared" si="80"/>
        <v>43908</v>
      </c>
      <c r="BK24" s="107">
        <f t="shared" si="80"/>
        <v>43909</v>
      </c>
      <c r="BL24" s="107">
        <f t="shared" si="80"/>
        <v>43910</v>
      </c>
      <c r="BM24" s="107">
        <f t="shared" si="80"/>
        <v>43911</v>
      </c>
      <c r="BN24" s="106"/>
      <c r="BO24" s="107">
        <f t="shared" si="81"/>
        <v>43900</v>
      </c>
      <c r="BP24" s="107">
        <f t="shared" si="81"/>
        <v>43900</v>
      </c>
      <c r="BQ24" s="107">
        <f t="shared" si="81"/>
        <v>43900</v>
      </c>
      <c r="BR24" s="107">
        <f t="shared" si="81"/>
        <v>43901</v>
      </c>
      <c r="BS24" s="107">
        <f t="shared" si="81"/>
        <v>43902</v>
      </c>
      <c r="BT24" s="107">
        <f t="shared" si="81"/>
        <v>43903</v>
      </c>
      <c r="BU24" s="107">
        <f t="shared" si="81"/>
        <v>43904</v>
      </c>
      <c r="BV24" s="107">
        <f t="shared" si="81"/>
        <v>43907</v>
      </c>
      <c r="BW24" s="107">
        <f t="shared" si="81"/>
        <v>43907</v>
      </c>
      <c r="BX24" s="107">
        <f t="shared" si="81"/>
        <v>43907</v>
      </c>
      <c r="BY24" s="107">
        <f t="shared" si="81"/>
        <v>43908</v>
      </c>
      <c r="BZ24" s="107">
        <f t="shared" si="81"/>
        <v>43909</v>
      </c>
      <c r="CA24" s="107">
        <f t="shared" si="81"/>
        <v>43910</v>
      </c>
      <c r="CB24" s="107">
        <f t="shared" si="81"/>
        <v>43911</v>
      </c>
      <c r="CC24" s="106"/>
      <c r="CD24" s="107">
        <f>CD$19+25</f>
        <v>43898</v>
      </c>
      <c r="CE24" s="107">
        <f>CE$19+25</f>
        <v>43899</v>
      </c>
      <c r="CF24" s="107">
        <f>CF$19+25</f>
        <v>43900</v>
      </c>
      <c r="CG24" s="107">
        <f>CG$19+25</f>
        <v>43901</v>
      </c>
      <c r="CH24" s="107">
        <f t="shared" ref="CH24:CQ24" si="86">CH$19+25</f>
        <v>43902</v>
      </c>
      <c r="CI24" s="107">
        <f t="shared" si="86"/>
        <v>43903</v>
      </c>
      <c r="CJ24" s="107">
        <f t="shared" si="86"/>
        <v>43904</v>
      </c>
      <c r="CK24" s="107">
        <f t="shared" si="86"/>
        <v>43905</v>
      </c>
      <c r="CL24" s="107">
        <f t="shared" si="86"/>
        <v>43906</v>
      </c>
      <c r="CM24" s="107">
        <f t="shared" si="86"/>
        <v>43907</v>
      </c>
      <c r="CN24" s="107">
        <f t="shared" si="86"/>
        <v>43908</v>
      </c>
      <c r="CO24" s="107">
        <f t="shared" si="86"/>
        <v>43909</v>
      </c>
      <c r="CP24" s="107">
        <f t="shared" si="86"/>
        <v>43910</v>
      </c>
      <c r="CQ24" s="107">
        <f t="shared" si="86"/>
        <v>43911</v>
      </c>
      <c r="CX24" s="99" t="s">
        <v>163</v>
      </c>
      <c r="CY24" s="99" t="s">
        <v>164</v>
      </c>
      <c r="DC24" s="114" t="s">
        <v>16</v>
      </c>
      <c r="DD24" s="114" t="s">
        <v>108</v>
      </c>
    </row>
    <row r="25" spans="2:128" ht="12.75" x14ac:dyDescent="0.2">
      <c r="B25" s="35"/>
      <c r="C25" s="19" t="s">
        <v>24</v>
      </c>
      <c r="D25" s="20" t="str">
        <f>IF($H$4=1,DC24,DD24)</f>
        <v>Décision du tribunal</v>
      </c>
      <c r="E25" s="72" t="s">
        <v>169</v>
      </c>
      <c r="F25" s="51">
        <f t="shared" si="85"/>
        <v>43901</v>
      </c>
      <c r="G25" s="51">
        <f t="shared" si="85"/>
        <v>43902</v>
      </c>
      <c r="H25" s="51">
        <f t="shared" si="85"/>
        <v>43903</v>
      </c>
      <c r="I25" s="51">
        <f t="shared" si="85"/>
        <v>43904</v>
      </c>
      <c r="J25" s="51">
        <f t="shared" si="85"/>
        <v>43907</v>
      </c>
      <c r="K25" s="51">
        <f t="shared" si="85"/>
        <v>43907</v>
      </c>
      <c r="L25" s="51">
        <f t="shared" si="85"/>
        <v>43907</v>
      </c>
      <c r="M25" s="51">
        <f t="shared" si="85"/>
        <v>43908</v>
      </c>
      <c r="N25" s="51">
        <f t="shared" si="85"/>
        <v>43909</v>
      </c>
      <c r="O25" s="51">
        <f t="shared" si="85"/>
        <v>43910</v>
      </c>
      <c r="P25" s="51">
        <f t="shared" si="85"/>
        <v>43911</v>
      </c>
      <c r="Q25" s="51">
        <f t="shared" si="85"/>
        <v>43914</v>
      </c>
      <c r="R25" s="51">
        <f t="shared" si="85"/>
        <v>43914</v>
      </c>
      <c r="S25" s="55">
        <f t="shared" si="85"/>
        <v>43914</v>
      </c>
      <c r="T25" s="52"/>
      <c r="U25" s="120"/>
      <c r="V25" s="107">
        <f t="shared" si="78"/>
        <v>43901</v>
      </c>
      <c r="W25" s="107">
        <f t="shared" si="78"/>
        <v>43902</v>
      </c>
      <c r="X25" s="107">
        <f t="shared" si="78"/>
        <v>43903</v>
      </c>
      <c r="Y25" s="107">
        <f t="shared" si="78"/>
        <v>43904</v>
      </c>
      <c r="Z25" s="107">
        <f t="shared" si="78"/>
        <v>43904</v>
      </c>
      <c r="AA25" s="107">
        <f t="shared" si="78"/>
        <v>43904</v>
      </c>
      <c r="AB25" s="107">
        <f t="shared" si="78"/>
        <v>43907</v>
      </c>
      <c r="AC25" s="107">
        <f t="shared" si="78"/>
        <v>43908</v>
      </c>
      <c r="AD25" s="107">
        <f t="shared" si="78"/>
        <v>43909</v>
      </c>
      <c r="AE25" s="107">
        <f t="shared" si="78"/>
        <v>43910</v>
      </c>
      <c r="AF25" s="107">
        <f t="shared" si="78"/>
        <v>43911</v>
      </c>
      <c r="AG25" s="107">
        <f t="shared" si="78"/>
        <v>43911</v>
      </c>
      <c r="AH25" s="107">
        <f t="shared" si="78"/>
        <v>43911</v>
      </c>
      <c r="AI25" s="107">
        <f t="shared" si="78"/>
        <v>43914</v>
      </c>
      <c r="AJ25" s="107"/>
      <c r="AK25" s="107">
        <f t="shared" si="79"/>
        <v>43901</v>
      </c>
      <c r="AL25" s="107">
        <f t="shared" si="79"/>
        <v>43902</v>
      </c>
      <c r="AM25" s="107">
        <f t="shared" si="79"/>
        <v>43903</v>
      </c>
      <c r="AN25" s="107">
        <f t="shared" si="79"/>
        <v>43904</v>
      </c>
      <c r="AO25" s="107">
        <f t="shared" si="79"/>
        <v>43904</v>
      </c>
      <c r="AP25" s="107">
        <f t="shared" si="79"/>
        <v>43904</v>
      </c>
      <c r="AQ25" s="107">
        <f t="shared" si="79"/>
        <v>43907</v>
      </c>
      <c r="AR25" s="107">
        <f t="shared" si="79"/>
        <v>43908</v>
      </c>
      <c r="AS25" s="107">
        <f t="shared" si="79"/>
        <v>43909</v>
      </c>
      <c r="AT25" s="107">
        <f t="shared" si="79"/>
        <v>43910</v>
      </c>
      <c r="AU25" s="107">
        <f t="shared" si="79"/>
        <v>43911</v>
      </c>
      <c r="AV25" s="107">
        <f t="shared" si="79"/>
        <v>43911</v>
      </c>
      <c r="AW25" s="107">
        <f t="shared" si="79"/>
        <v>43911</v>
      </c>
      <c r="AX25" s="107">
        <f t="shared" si="79"/>
        <v>43914</v>
      </c>
      <c r="AY25" s="107"/>
      <c r="AZ25" s="107">
        <f t="shared" si="80"/>
        <v>43901</v>
      </c>
      <c r="BA25" s="107">
        <f t="shared" si="80"/>
        <v>43902</v>
      </c>
      <c r="BB25" s="107">
        <f t="shared" si="80"/>
        <v>43903</v>
      </c>
      <c r="BC25" s="107">
        <f t="shared" si="80"/>
        <v>43904</v>
      </c>
      <c r="BD25" s="107">
        <f t="shared" si="80"/>
        <v>43907</v>
      </c>
      <c r="BE25" s="107">
        <f t="shared" si="80"/>
        <v>43907</v>
      </c>
      <c r="BF25" s="107">
        <f t="shared" si="80"/>
        <v>43907</v>
      </c>
      <c r="BG25" s="107">
        <f t="shared" si="80"/>
        <v>43908</v>
      </c>
      <c r="BH25" s="107">
        <f t="shared" si="80"/>
        <v>43909</v>
      </c>
      <c r="BI25" s="107">
        <f t="shared" si="80"/>
        <v>43910</v>
      </c>
      <c r="BJ25" s="107">
        <f t="shared" si="80"/>
        <v>43911</v>
      </c>
      <c r="BK25" s="107">
        <f t="shared" si="80"/>
        <v>43914</v>
      </c>
      <c r="BL25" s="107">
        <f t="shared" si="80"/>
        <v>43914</v>
      </c>
      <c r="BM25" s="107">
        <f t="shared" si="80"/>
        <v>43914</v>
      </c>
      <c r="BN25" s="107"/>
      <c r="BO25" s="107">
        <f t="shared" si="81"/>
        <v>43901</v>
      </c>
      <c r="BP25" s="107">
        <f t="shared" si="81"/>
        <v>43902</v>
      </c>
      <c r="BQ25" s="107">
        <f t="shared" si="81"/>
        <v>43903</v>
      </c>
      <c r="BR25" s="107">
        <f t="shared" si="81"/>
        <v>43904</v>
      </c>
      <c r="BS25" s="107">
        <f t="shared" si="81"/>
        <v>43907</v>
      </c>
      <c r="BT25" s="107">
        <f t="shared" si="81"/>
        <v>43907</v>
      </c>
      <c r="BU25" s="107">
        <f t="shared" si="81"/>
        <v>43907</v>
      </c>
      <c r="BV25" s="107">
        <f t="shared" si="81"/>
        <v>43908</v>
      </c>
      <c r="BW25" s="107">
        <f t="shared" si="81"/>
        <v>43909</v>
      </c>
      <c r="BX25" s="107">
        <f t="shared" si="81"/>
        <v>43910</v>
      </c>
      <c r="BY25" s="107">
        <f t="shared" si="81"/>
        <v>43911</v>
      </c>
      <c r="BZ25" s="107">
        <f t="shared" si="81"/>
        <v>43914</v>
      </c>
      <c r="CA25" s="107">
        <f t="shared" si="81"/>
        <v>43914</v>
      </c>
      <c r="CB25" s="107">
        <f t="shared" si="81"/>
        <v>43914</v>
      </c>
      <c r="CC25" s="107"/>
      <c r="CD25" s="107">
        <f>CD$19+28</f>
        <v>43901</v>
      </c>
      <c r="CE25" s="107">
        <f t="shared" ref="CE25:CQ25" si="87">CE$19+28</f>
        <v>43902</v>
      </c>
      <c r="CF25" s="107">
        <f t="shared" si="87"/>
        <v>43903</v>
      </c>
      <c r="CG25" s="107">
        <f t="shared" si="87"/>
        <v>43904</v>
      </c>
      <c r="CH25" s="107">
        <f t="shared" si="87"/>
        <v>43905</v>
      </c>
      <c r="CI25" s="107">
        <f t="shared" si="87"/>
        <v>43906</v>
      </c>
      <c r="CJ25" s="107">
        <f t="shared" si="87"/>
        <v>43907</v>
      </c>
      <c r="CK25" s="107">
        <f t="shared" si="87"/>
        <v>43908</v>
      </c>
      <c r="CL25" s="107">
        <f t="shared" si="87"/>
        <v>43909</v>
      </c>
      <c r="CM25" s="107">
        <f t="shared" si="87"/>
        <v>43910</v>
      </c>
      <c r="CN25" s="107">
        <f t="shared" si="87"/>
        <v>43911</v>
      </c>
      <c r="CO25" s="107">
        <f t="shared" si="87"/>
        <v>43912</v>
      </c>
      <c r="CP25" s="107">
        <f t="shared" si="87"/>
        <v>43913</v>
      </c>
      <c r="CQ25" s="107">
        <f t="shared" si="87"/>
        <v>43914</v>
      </c>
      <c r="CU25" s="99" t="s">
        <v>159</v>
      </c>
      <c r="CX25" s="99">
        <f>IF($H$5=1,-1,-2)</f>
        <v>-2</v>
      </c>
      <c r="CY25" s="99">
        <v>1</v>
      </c>
      <c r="DC25" s="114" t="s">
        <v>186</v>
      </c>
      <c r="DD25" s="114" t="s">
        <v>176</v>
      </c>
    </row>
    <row r="26" spans="2:128" ht="12.75" x14ac:dyDescent="0.2">
      <c r="B26" s="35"/>
      <c r="C26" s="11"/>
      <c r="D26" s="18"/>
      <c r="E26" s="70"/>
      <c r="F26" s="81" t="str">
        <f t="shared" ref="F26:S26" si="88">IF(WEEKDAY(F24,2)=1,$DE$7,IF(WEEKDAY(F24,2)=2,$DE$8,IF(WEEKDAY(F24,2)=3,$DE$9,IF(WEEKDAY(F24,2)=4,$DE$10,IF(WEEKDAY(F24,2)=5,$DE$11,IF(WEEKDAY(F24,2)=6,$DE$12,$DE$13))))))</f>
        <v>vendredi</v>
      </c>
      <c r="G26" s="84" t="str">
        <f t="shared" si="88"/>
        <v>vendredi</v>
      </c>
      <c r="H26" s="84" t="str">
        <f t="shared" si="88"/>
        <v>lundi</v>
      </c>
      <c r="I26" s="84" t="str">
        <f t="shared" si="88"/>
        <v>mardi</v>
      </c>
      <c r="J26" s="84" t="str">
        <f t="shared" si="88"/>
        <v>mercredi</v>
      </c>
      <c r="K26" s="84" t="str">
        <f t="shared" si="88"/>
        <v>jeudi</v>
      </c>
      <c r="L26" s="84" t="str">
        <f t="shared" si="88"/>
        <v>vendredi</v>
      </c>
      <c r="M26" s="84" t="str">
        <f t="shared" si="88"/>
        <v>vendredi</v>
      </c>
      <c r="N26" s="84" t="str">
        <f t="shared" si="88"/>
        <v>vendredi</v>
      </c>
      <c r="O26" s="84" t="str">
        <f t="shared" si="88"/>
        <v>lundi</v>
      </c>
      <c r="P26" s="84" t="str">
        <f t="shared" si="88"/>
        <v>mardi</v>
      </c>
      <c r="Q26" s="84" t="str">
        <f t="shared" si="88"/>
        <v>mercredi</v>
      </c>
      <c r="R26" s="84" t="str">
        <f t="shared" si="88"/>
        <v>jeudi</v>
      </c>
      <c r="S26" s="83" t="str">
        <f t="shared" si="88"/>
        <v>vendredi</v>
      </c>
      <c r="T26" s="52"/>
      <c r="U26" s="120"/>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7"/>
      <c r="AS26" s="107"/>
      <c r="AT26" s="107"/>
      <c r="AU26" s="107"/>
      <c r="AV26" s="107"/>
      <c r="AW26" s="107"/>
      <c r="AX26" s="107"/>
      <c r="AY26" s="107"/>
      <c r="AZ26" s="107"/>
      <c r="BA26" s="107"/>
      <c r="BB26" s="107"/>
      <c r="BC26" s="107"/>
      <c r="BD26" s="107"/>
      <c r="BE26" s="107"/>
      <c r="BF26" s="107"/>
      <c r="BG26" s="107"/>
      <c r="BH26" s="107"/>
      <c r="BI26" s="107"/>
      <c r="BJ26" s="107"/>
      <c r="BK26" s="107"/>
      <c r="BL26" s="107"/>
      <c r="BM26" s="107"/>
      <c r="BN26" s="107"/>
      <c r="BO26" s="107"/>
      <c r="BP26" s="107"/>
      <c r="BQ26" s="107"/>
      <c r="BR26" s="107"/>
      <c r="BS26" s="107"/>
      <c r="BT26" s="107"/>
      <c r="BU26" s="107"/>
      <c r="BV26" s="107"/>
      <c r="BW26" s="107"/>
      <c r="BX26" s="107"/>
      <c r="BY26" s="107"/>
      <c r="BZ26" s="107"/>
      <c r="CA26" s="107"/>
      <c r="CB26" s="107"/>
      <c r="CC26" s="107"/>
      <c r="CD26" s="107"/>
      <c r="CE26" s="107"/>
      <c r="CF26" s="107"/>
      <c r="CG26" s="107"/>
      <c r="CH26" s="107"/>
      <c r="CI26" s="107"/>
      <c r="CJ26" s="107"/>
      <c r="CK26" s="107"/>
      <c r="CL26" s="107"/>
      <c r="CM26" s="107"/>
      <c r="CN26" s="107"/>
      <c r="CO26" s="107"/>
      <c r="CP26" s="107"/>
      <c r="CQ26" s="107"/>
      <c r="CU26" s="99" t="s">
        <v>160</v>
      </c>
      <c r="CX26" s="99">
        <f>IF($H$5=1,0,-1)</f>
        <v>-1</v>
      </c>
      <c r="CY26" s="99">
        <v>2</v>
      </c>
    </row>
    <row r="27" spans="2:128" s="2" customFormat="1" ht="12.75" x14ac:dyDescent="0.2">
      <c r="B27" s="41"/>
      <c r="C27" s="21" t="s">
        <v>25</v>
      </c>
      <c r="D27" s="22" t="str">
        <f t="shared" si="15"/>
        <v>Date limite de dépôt de votre candidature dans l'entreprise</v>
      </c>
      <c r="E27" s="74" t="s">
        <v>170</v>
      </c>
      <c r="F27" s="53">
        <f>IF($E27="N",CD27,IF($E27="I",AZ27,IF($E27="D",V27,"X")))</f>
        <v>43908</v>
      </c>
      <c r="G27" s="53">
        <f t="shared" ref="G27:S27" si="89">IF($E27="N",CE27,IF($E27="I",BA27,IF($E27="D",W27,"X")))</f>
        <v>43909</v>
      </c>
      <c r="H27" s="53">
        <f t="shared" si="89"/>
        <v>43910</v>
      </c>
      <c r="I27" s="53">
        <f t="shared" si="89"/>
        <v>43911</v>
      </c>
      <c r="J27" s="53">
        <f t="shared" si="89"/>
        <v>43911</v>
      </c>
      <c r="K27" s="53">
        <f t="shared" si="89"/>
        <v>43911</v>
      </c>
      <c r="L27" s="53">
        <f t="shared" si="89"/>
        <v>43914</v>
      </c>
      <c r="M27" s="53">
        <f t="shared" si="89"/>
        <v>43915</v>
      </c>
      <c r="N27" s="53">
        <f t="shared" si="89"/>
        <v>43916</v>
      </c>
      <c r="O27" s="53">
        <f t="shared" si="89"/>
        <v>43917</v>
      </c>
      <c r="P27" s="53">
        <f t="shared" si="89"/>
        <v>43918</v>
      </c>
      <c r="Q27" s="53">
        <f t="shared" si="89"/>
        <v>43918</v>
      </c>
      <c r="R27" s="56">
        <f t="shared" si="89"/>
        <v>43918</v>
      </c>
      <c r="S27" s="54">
        <f t="shared" si="89"/>
        <v>43918</v>
      </c>
      <c r="T27" s="37"/>
      <c r="U27" s="119"/>
      <c r="V27" s="107">
        <f t="shared" ref="V27:AI27" si="90">IF(AK27=$CT$9,AK27-1,IF(AK27=$CT$10,AK27-1,IF(AK27=$CT$11,AK27-1,IF(AK27=$CT$12,AK27-1,IF(AK27=$CT$13,AK27-1,IF(AK27=$CT$14,AK27-1,IF(AK27=$CT$15,AK27-1,IF(WEEKDAY(AK27,2)=6,AK27+$CX$26,IF(WEEKDAY(AK27,2)=7,AK27+$CX$25,AK27)))))))))</f>
        <v>43908</v>
      </c>
      <c r="W27" s="107">
        <f t="shared" si="90"/>
        <v>43909</v>
      </c>
      <c r="X27" s="107">
        <f t="shared" si="90"/>
        <v>43910</v>
      </c>
      <c r="Y27" s="107">
        <f t="shared" si="90"/>
        <v>43911</v>
      </c>
      <c r="Z27" s="107">
        <f t="shared" si="90"/>
        <v>43911</v>
      </c>
      <c r="AA27" s="107">
        <f t="shared" si="90"/>
        <v>43911</v>
      </c>
      <c r="AB27" s="107">
        <f t="shared" si="90"/>
        <v>43914</v>
      </c>
      <c r="AC27" s="107">
        <f t="shared" si="90"/>
        <v>43915</v>
      </c>
      <c r="AD27" s="107">
        <f t="shared" si="90"/>
        <v>43916</v>
      </c>
      <c r="AE27" s="107">
        <f t="shared" si="90"/>
        <v>43917</v>
      </c>
      <c r="AF27" s="107">
        <f t="shared" si="90"/>
        <v>43918</v>
      </c>
      <c r="AG27" s="107">
        <f t="shared" si="90"/>
        <v>43918</v>
      </c>
      <c r="AH27" s="107">
        <f t="shared" si="90"/>
        <v>43918</v>
      </c>
      <c r="AI27" s="107">
        <f t="shared" si="90"/>
        <v>43918</v>
      </c>
      <c r="AJ27" s="106"/>
      <c r="AK27" s="107">
        <f t="shared" ref="AK27:AX27" si="91">IF(CD27=$CT$9,CD27-1,IF(CD27=$CT$10,CD27-1,IF(CD27=$CT$11,CD27-1,IF(CD27=$CT$12,CD27-1,IF(CD27=$CT$13,CD27-1,IF(CD27=$CT$14,CD27-1,IF(CD27=$CT$15,CD27-1,IF(WEEKDAY(CD27,2)=6,CD27+$CX$26,IF(WEEKDAY(CD27,2)=7,CD27+$CX$25,CD27)))))))))</f>
        <v>43908</v>
      </c>
      <c r="AL27" s="107">
        <f t="shared" si="91"/>
        <v>43909</v>
      </c>
      <c r="AM27" s="107">
        <f t="shared" si="91"/>
        <v>43910</v>
      </c>
      <c r="AN27" s="107">
        <f t="shared" si="91"/>
        <v>43911</v>
      </c>
      <c r="AO27" s="107">
        <f t="shared" si="91"/>
        <v>43911</v>
      </c>
      <c r="AP27" s="107">
        <f t="shared" si="91"/>
        <v>43911</v>
      </c>
      <c r="AQ27" s="107">
        <f t="shared" si="91"/>
        <v>43914</v>
      </c>
      <c r="AR27" s="107">
        <f t="shared" si="91"/>
        <v>43915</v>
      </c>
      <c r="AS27" s="107">
        <f t="shared" si="91"/>
        <v>43916</v>
      </c>
      <c r="AT27" s="107">
        <f t="shared" si="91"/>
        <v>43917</v>
      </c>
      <c r="AU27" s="107">
        <f t="shared" si="91"/>
        <v>43918</v>
      </c>
      <c r="AV27" s="107">
        <f t="shared" si="91"/>
        <v>43918</v>
      </c>
      <c r="AW27" s="107">
        <f t="shared" si="91"/>
        <v>43918</v>
      </c>
      <c r="AX27" s="107">
        <f t="shared" si="91"/>
        <v>43920</v>
      </c>
      <c r="AY27" s="106"/>
      <c r="AZ27" s="107">
        <f t="shared" ref="AZ27:BM27" si="92">IF(BO27=$CT$9,BO27+1,IF(BO27=$CT$10,BO27+1,IF(BO27=$CT$11,BO27+1,IF(BO27=$CT$12,BO27+1,IF(BO27=$CT$13,BO27+1,IF(BO27=$CT$14,BO27+1,IF(BO27=$CT$15,BO27+1,IF(WEEKDAY(BO27,2)=6,BO27+$CY$26,IF(WEEKDAY(BO27,2)=7,BO27+$CY$25,BO27)))))))))</f>
        <v>43908</v>
      </c>
      <c r="BA27" s="107">
        <f t="shared" si="92"/>
        <v>43909</v>
      </c>
      <c r="BB27" s="107">
        <f t="shared" si="92"/>
        <v>43910</v>
      </c>
      <c r="BC27" s="107">
        <f t="shared" si="92"/>
        <v>43911</v>
      </c>
      <c r="BD27" s="107">
        <f t="shared" si="92"/>
        <v>43914</v>
      </c>
      <c r="BE27" s="107">
        <f t="shared" si="92"/>
        <v>43914</v>
      </c>
      <c r="BF27" s="107">
        <f t="shared" si="92"/>
        <v>43914</v>
      </c>
      <c r="BG27" s="107">
        <f t="shared" si="92"/>
        <v>43915</v>
      </c>
      <c r="BH27" s="107">
        <f t="shared" si="92"/>
        <v>43916</v>
      </c>
      <c r="BI27" s="107">
        <f t="shared" si="92"/>
        <v>43917</v>
      </c>
      <c r="BJ27" s="107">
        <f t="shared" si="92"/>
        <v>43918</v>
      </c>
      <c r="BK27" s="107">
        <f t="shared" si="92"/>
        <v>43922</v>
      </c>
      <c r="BL27" s="107">
        <f t="shared" si="92"/>
        <v>43922</v>
      </c>
      <c r="BM27" s="107">
        <f t="shared" si="92"/>
        <v>43922</v>
      </c>
      <c r="BN27" s="106"/>
      <c r="BO27" s="107">
        <f t="shared" ref="BO27:CB27" si="93">IF(CD27=$CT$9,CD27+1,IF(CD27=$CT$10,CD27+1,IF(CD27=$CT$11,CD27+1,IF(CD27=$CT$12,CD27+1,IF(CD27=$CT$13,CD27+1,IF(CD27=$CT$14,CD27+1,IF(CD27=$CT$15,CD27+1,IF(WEEKDAY(CD27,2)=6,CD27+$CY$26,IF(WEEKDAY(CD27,2)=7,CD27+$CY$25,CD27)))))))))</f>
        <v>43908</v>
      </c>
      <c r="BP27" s="107">
        <f t="shared" si="93"/>
        <v>43909</v>
      </c>
      <c r="BQ27" s="107">
        <f t="shared" si="93"/>
        <v>43910</v>
      </c>
      <c r="BR27" s="107">
        <f t="shared" si="93"/>
        <v>43911</v>
      </c>
      <c r="BS27" s="107">
        <f t="shared" si="93"/>
        <v>43914</v>
      </c>
      <c r="BT27" s="107">
        <f t="shared" si="93"/>
        <v>43914</v>
      </c>
      <c r="BU27" s="107">
        <f t="shared" si="93"/>
        <v>43914</v>
      </c>
      <c r="BV27" s="107">
        <f t="shared" si="93"/>
        <v>43915</v>
      </c>
      <c r="BW27" s="107">
        <f t="shared" si="93"/>
        <v>43916</v>
      </c>
      <c r="BX27" s="107">
        <f t="shared" si="93"/>
        <v>43917</v>
      </c>
      <c r="BY27" s="107">
        <f t="shared" si="93"/>
        <v>43918</v>
      </c>
      <c r="BZ27" s="107">
        <f t="shared" si="93"/>
        <v>43921</v>
      </c>
      <c r="CA27" s="107">
        <f t="shared" si="93"/>
        <v>43921</v>
      </c>
      <c r="CB27" s="107">
        <f t="shared" si="93"/>
        <v>43922</v>
      </c>
      <c r="CC27" s="106"/>
      <c r="CD27" s="107">
        <f>CD$19+35</f>
        <v>43908</v>
      </c>
      <c r="CE27" s="107">
        <f t="shared" ref="CE27:CQ27" si="94">CE$19+35</f>
        <v>43909</v>
      </c>
      <c r="CF27" s="107">
        <f t="shared" si="94"/>
        <v>43910</v>
      </c>
      <c r="CG27" s="107">
        <f t="shared" si="94"/>
        <v>43911</v>
      </c>
      <c r="CH27" s="107">
        <f t="shared" si="94"/>
        <v>43912</v>
      </c>
      <c r="CI27" s="107">
        <f t="shared" si="94"/>
        <v>43913</v>
      </c>
      <c r="CJ27" s="107">
        <f t="shared" si="94"/>
        <v>43914</v>
      </c>
      <c r="CK27" s="107">
        <f t="shared" si="94"/>
        <v>43915</v>
      </c>
      <c r="CL27" s="107">
        <f t="shared" si="94"/>
        <v>43916</v>
      </c>
      <c r="CM27" s="107">
        <f t="shared" si="94"/>
        <v>43917</v>
      </c>
      <c r="CN27" s="107">
        <f t="shared" si="94"/>
        <v>43918</v>
      </c>
      <c r="CO27" s="107">
        <f t="shared" si="94"/>
        <v>43919</v>
      </c>
      <c r="CP27" s="107">
        <f t="shared" si="94"/>
        <v>43920</v>
      </c>
      <c r="CQ27" s="107">
        <f t="shared" si="94"/>
        <v>43921</v>
      </c>
      <c r="CR27" s="111"/>
      <c r="CS27" s="111"/>
      <c r="CT27" s="113"/>
      <c r="CU27" s="99"/>
      <c r="CV27" s="99"/>
      <c r="CW27" s="99"/>
      <c r="CX27" s="99"/>
      <c r="CY27" s="99"/>
      <c r="CZ27" s="111"/>
      <c r="DA27" s="115"/>
      <c r="DB27" s="115"/>
      <c r="DC27" s="114" t="s">
        <v>187</v>
      </c>
      <c r="DD27" s="114" t="s">
        <v>113</v>
      </c>
      <c r="DE27" s="111"/>
      <c r="DF27" s="111"/>
      <c r="DG27" s="111"/>
      <c r="DH27" s="111"/>
      <c r="DI27" s="115"/>
      <c r="DJ27" s="115"/>
      <c r="DK27" s="115"/>
      <c r="DL27" s="115"/>
      <c r="DM27" s="115"/>
      <c r="DN27" s="115"/>
      <c r="DO27" s="115"/>
      <c r="DP27" s="115"/>
      <c r="DQ27" s="115"/>
      <c r="DR27" s="115"/>
      <c r="DS27" s="115"/>
      <c r="DT27" s="115"/>
      <c r="DU27" s="115"/>
      <c r="DV27" s="115"/>
      <c r="DW27" s="115"/>
      <c r="DX27" s="115"/>
    </row>
    <row r="28" spans="2:128" ht="12.75" x14ac:dyDescent="0.2">
      <c r="B28" s="35"/>
      <c r="C28" s="11"/>
      <c r="D28" s="18"/>
      <c r="E28" s="70"/>
      <c r="F28" s="80" t="str">
        <f>IF(WEEKDAY(F27,2)=1,$DE$7,IF(WEEKDAY(F27,2)=2,$DE$8,IF(WEEKDAY(F27,2)=3,$DE$9,IF(WEEKDAY(F27,2)=4,$DE$10,IF(WEEKDAY(F27,2)=5,$DE$11,IF(WEEKDAY(F27,2)=6,$DE$12,$DE$13))))))</f>
        <v>mardi</v>
      </c>
      <c r="G28" s="80" t="str">
        <f t="shared" ref="G28:S28" si="95">IF(WEEKDAY(G27,2)=1,$DE$7,IF(WEEKDAY(G27,2)=2,$DE$8,IF(WEEKDAY(G27,2)=3,$DE$9,IF(WEEKDAY(G27,2)=4,$DE$10,IF(WEEKDAY(G27,2)=5,$DE$11,IF(WEEKDAY(G27,2)=6,$DE$12,$DE$13))))))</f>
        <v>mercredi</v>
      </c>
      <c r="H28" s="80" t="str">
        <f t="shared" si="95"/>
        <v>jeudi</v>
      </c>
      <c r="I28" s="80" t="str">
        <f t="shared" si="95"/>
        <v>vendredi</v>
      </c>
      <c r="J28" s="80" t="str">
        <f t="shared" si="95"/>
        <v>vendredi</v>
      </c>
      <c r="K28" s="80" t="str">
        <f t="shared" si="95"/>
        <v>vendredi</v>
      </c>
      <c r="L28" s="80" t="str">
        <f t="shared" si="95"/>
        <v>lundi</v>
      </c>
      <c r="M28" s="80" t="str">
        <f t="shared" si="95"/>
        <v>mardi</v>
      </c>
      <c r="N28" s="80" t="str">
        <f t="shared" si="95"/>
        <v>mercredi</v>
      </c>
      <c r="O28" s="80" t="str">
        <f t="shared" si="95"/>
        <v>jeudi</v>
      </c>
      <c r="P28" s="80" t="str">
        <f t="shared" si="95"/>
        <v>vendredi</v>
      </c>
      <c r="Q28" s="80" t="str">
        <f t="shared" si="95"/>
        <v>vendredi</v>
      </c>
      <c r="R28" s="80" t="str">
        <f t="shared" si="95"/>
        <v>vendredi</v>
      </c>
      <c r="S28" s="81" t="str">
        <f t="shared" si="95"/>
        <v>vendredi</v>
      </c>
      <c r="T28" s="52"/>
      <c r="U28" s="120"/>
      <c r="V28" s="107"/>
      <c r="W28" s="107"/>
      <c r="X28" s="107"/>
      <c r="Y28" s="107"/>
      <c r="Z28" s="107"/>
      <c r="AA28" s="107"/>
      <c r="AB28" s="107"/>
      <c r="AC28" s="107"/>
      <c r="AD28" s="107"/>
      <c r="AE28" s="107"/>
      <c r="AF28" s="107"/>
      <c r="AG28" s="107"/>
      <c r="AH28" s="107"/>
      <c r="AI28" s="107"/>
      <c r="AJ28" s="107"/>
      <c r="AK28" s="107"/>
      <c r="AL28" s="107"/>
      <c r="AM28" s="107"/>
      <c r="AN28" s="107"/>
      <c r="AO28" s="107"/>
      <c r="AP28" s="107"/>
      <c r="AQ28" s="107"/>
      <c r="AR28" s="107"/>
      <c r="AS28" s="107"/>
      <c r="AT28" s="107"/>
      <c r="AU28" s="107"/>
      <c r="AV28" s="107"/>
      <c r="AW28" s="107"/>
      <c r="AX28" s="107"/>
      <c r="AY28" s="107"/>
      <c r="AZ28" s="107"/>
      <c r="BA28" s="107"/>
      <c r="BB28" s="107"/>
      <c r="BC28" s="107"/>
      <c r="BD28" s="107"/>
      <c r="BE28" s="107"/>
      <c r="BF28" s="107"/>
      <c r="BG28" s="107"/>
      <c r="BH28" s="107"/>
      <c r="BI28" s="107"/>
      <c r="BJ28" s="107"/>
      <c r="BK28" s="107"/>
      <c r="BL28" s="107"/>
      <c r="BM28" s="107"/>
      <c r="BN28" s="107"/>
      <c r="BO28" s="107"/>
      <c r="BP28" s="107"/>
      <c r="BQ28" s="107"/>
      <c r="BR28" s="107"/>
      <c r="BS28" s="107"/>
      <c r="BT28" s="107"/>
      <c r="BU28" s="107"/>
      <c r="BV28" s="107"/>
      <c r="BW28" s="107"/>
      <c r="BX28" s="107"/>
      <c r="BY28" s="107"/>
      <c r="BZ28" s="107"/>
      <c r="CA28" s="107"/>
      <c r="CB28" s="107"/>
      <c r="CC28" s="107"/>
      <c r="CD28" s="107"/>
      <c r="CE28" s="107"/>
      <c r="CF28" s="107"/>
      <c r="CG28" s="107"/>
      <c r="CH28" s="107"/>
      <c r="CI28" s="107"/>
      <c r="CJ28" s="107"/>
      <c r="CK28" s="107"/>
      <c r="CL28" s="107"/>
      <c r="CM28" s="107"/>
      <c r="CN28" s="107"/>
      <c r="CO28" s="107"/>
      <c r="CP28" s="107"/>
      <c r="CQ28" s="107"/>
      <c r="CS28" s="99" t="s">
        <v>189</v>
      </c>
      <c r="CT28" s="113"/>
    </row>
    <row r="29" spans="2:128" ht="12.75" x14ac:dyDescent="0.2">
      <c r="B29" s="35"/>
      <c r="C29" s="11" t="s">
        <v>26</v>
      </c>
      <c r="D29" s="18" t="str">
        <f t="shared" si="15"/>
        <v>Affichage des listes des candidats</v>
      </c>
      <c r="E29" s="75" t="s">
        <v>170</v>
      </c>
      <c r="F29" s="51">
        <f t="shared" ref="F29:F43" si="96">IF($E29="N",CD29,IF($E29="I",AZ29,IF($E29="D",V29,"X")))</f>
        <v>43911</v>
      </c>
      <c r="G29" s="51">
        <f t="shared" ref="G29:G43" si="97">IF($E29="N",CE29,IF($E29="I",BA29,IF($E29="D",W29,"X")))</f>
        <v>43914</v>
      </c>
      <c r="H29" s="51">
        <f t="shared" ref="H29:H43" si="98">IF($E29="N",CF29,IF($E29="I",BB29,IF($E29="D",X29,"X")))</f>
        <v>43915</v>
      </c>
      <c r="I29" s="51">
        <f t="shared" ref="I29:I43" si="99">IF($E29="N",CG29,IF($E29="I",BC29,IF($E29="D",Y29,"X")))</f>
        <v>43916</v>
      </c>
      <c r="J29" s="51">
        <f t="shared" ref="J29:J43" si="100">IF($E29="N",CH29,IF($E29="I",BD29,IF($E29="D",Z29,"X")))</f>
        <v>43917</v>
      </c>
      <c r="K29" s="51">
        <f t="shared" ref="K29:K43" si="101">IF($E29="N",CI29,IF($E29="I",BE29,IF($E29="D",AA29,"X")))</f>
        <v>43918</v>
      </c>
      <c r="L29" s="51">
        <f t="shared" ref="L29:L43" si="102">IF($E29="N",CJ29,IF($E29="I",BF29,IF($E29="D",AB29,"X")))</f>
        <v>43918</v>
      </c>
      <c r="M29" s="51">
        <f t="shared" ref="M29:M43" si="103">IF($E29="N",CK29,IF($E29="I",BG29,IF($E29="D",AC29,"X")))</f>
        <v>43918</v>
      </c>
      <c r="N29" s="51">
        <f t="shared" ref="N29:N43" si="104">IF($E29="N",CL29,IF($E29="I",BH29,IF($E29="D",AD29,"X")))</f>
        <v>43918</v>
      </c>
      <c r="O29" s="51">
        <f t="shared" ref="O29:O43" si="105">IF($E29="N",CM29,IF($E29="I",BI29,IF($E29="D",AE29,"X")))</f>
        <v>43922</v>
      </c>
      <c r="P29" s="51">
        <f t="shared" ref="P29:P43" si="106">IF($E29="N",CN29,IF($E29="I",BJ29,IF($E29="D",AF29,"X")))</f>
        <v>43923</v>
      </c>
      <c r="Q29" s="51">
        <f t="shared" ref="Q29:Q43" si="107">IF($E29="N",CO29,IF($E29="I",BK29,IF($E29="D",AG29,"X")))</f>
        <v>43924</v>
      </c>
      <c r="R29" s="51">
        <f t="shared" ref="R29:R43" si="108">IF($E29="N",CP29,IF($E29="I",BL29,IF($E29="D",AH29,"X")))</f>
        <v>43925</v>
      </c>
      <c r="S29" s="55">
        <f t="shared" ref="S29:S43" si="109">IF($E29="N",CQ29,IF($E29="I",BM29,IF($E29="D",AI29,"X")))</f>
        <v>43925</v>
      </c>
      <c r="T29" s="52"/>
      <c r="U29" s="120"/>
      <c r="V29" s="107">
        <f t="shared" ref="V29:V43" si="110">IF(AK29=$CT$9,AK29-1,IF(AK29=$CT$10,AK29-1,IF(AK29=$CT$11,AK29-1,IF(AK29=$CT$12,AK29-1,IF(AK29=$CT$13,AK29-1,IF(AK29=$CT$14,AK29-1,IF(AK29=$CT$15,AK29-1,IF(WEEKDAY(AK29,2)=6,AK29+$CX$26,IF(WEEKDAY(AK29,2)=7,AK29+$CX$25,AK29)))))))))</f>
        <v>43911</v>
      </c>
      <c r="W29" s="107">
        <f t="shared" ref="W29:W43" si="111">IF(AL29=$CT$9,AL29-1,IF(AL29=$CT$10,AL29-1,IF(AL29=$CT$11,AL29-1,IF(AL29=$CT$12,AL29-1,IF(AL29=$CT$13,AL29-1,IF(AL29=$CT$14,AL29-1,IF(AL29=$CT$15,AL29-1,IF(WEEKDAY(AL29,2)=6,AL29+$CX$26,IF(WEEKDAY(AL29,2)=7,AL29+$CX$25,AL29)))))))))</f>
        <v>43914</v>
      </c>
      <c r="X29" s="107">
        <f t="shared" ref="X29:X43" si="112">IF(AM29=$CT$9,AM29-1,IF(AM29=$CT$10,AM29-1,IF(AM29=$CT$11,AM29-1,IF(AM29=$CT$12,AM29-1,IF(AM29=$CT$13,AM29-1,IF(AM29=$CT$14,AM29-1,IF(AM29=$CT$15,AM29-1,IF(WEEKDAY(AM29,2)=6,AM29+$CX$26,IF(WEEKDAY(AM29,2)=7,AM29+$CX$25,AM29)))))))))</f>
        <v>43915</v>
      </c>
      <c r="Y29" s="107">
        <f t="shared" ref="Y29:Y43" si="113">IF(AN29=$CT$9,AN29-1,IF(AN29=$CT$10,AN29-1,IF(AN29=$CT$11,AN29-1,IF(AN29=$CT$12,AN29-1,IF(AN29=$CT$13,AN29-1,IF(AN29=$CT$14,AN29-1,IF(AN29=$CT$15,AN29-1,IF(WEEKDAY(AN29,2)=6,AN29+$CX$26,IF(WEEKDAY(AN29,2)=7,AN29+$CX$25,AN29)))))))))</f>
        <v>43916</v>
      </c>
      <c r="Z29" s="107">
        <f t="shared" ref="Z29:Z43" si="114">IF(AO29=$CT$9,AO29-1,IF(AO29=$CT$10,AO29-1,IF(AO29=$CT$11,AO29-1,IF(AO29=$CT$12,AO29-1,IF(AO29=$CT$13,AO29-1,IF(AO29=$CT$14,AO29-1,IF(AO29=$CT$15,AO29-1,IF(WEEKDAY(AO29,2)=6,AO29+$CX$26,IF(WEEKDAY(AO29,2)=7,AO29+$CX$25,AO29)))))))))</f>
        <v>43917</v>
      </c>
      <c r="AA29" s="107">
        <f t="shared" ref="AA29:AA43" si="115">IF(AP29=$CT$9,AP29-1,IF(AP29=$CT$10,AP29-1,IF(AP29=$CT$11,AP29-1,IF(AP29=$CT$12,AP29-1,IF(AP29=$CT$13,AP29-1,IF(AP29=$CT$14,AP29-1,IF(AP29=$CT$15,AP29-1,IF(WEEKDAY(AP29,2)=6,AP29+$CX$26,IF(WEEKDAY(AP29,2)=7,AP29+$CX$25,AP29)))))))))</f>
        <v>43918</v>
      </c>
      <c r="AB29" s="107">
        <f t="shared" ref="AB29:AB43" si="116">IF(AQ29=$CT$9,AQ29-1,IF(AQ29=$CT$10,AQ29-1,IF(AQ29=$CT$11,AQ29-1,IF(AQ29=$CT$12,AQ29-1,IF(AQ29=$CT$13,AQ29-1,IF(AQ29=$CT$14,AQ29-1,IF(AQ29=$CT$15,AQ29-1,IF(WEEKDAY(AQ29,2)=6,AQ29+$CX$26,IF(WEEKDAY(AQ29,2)=7,AQ29+$CX$25,AQ29)))))))))</f>
        <v>43918</v>
      </c>
      <c r="AC29" s="107">
        <f t="shared" ref="AC29:AC43" si="117">IF(AR29=$CT$9,AR29-1,IF(AR29=$CT$10,AR29-1,IF(AR29=$CT$11,AR29-1,IF(AR29=$CT$12,AR29-1,IF(AR29=$CT$13,AR29-1,IF(AR29=$CT$14,AR29-1,IF(AR29=$CT$15,AR29-1,IF(WEEKDAY(AR29,2)=6,AR29+$CX$26,IF(WEEKDAY(AR29,2)=7,AR29+$CX$25,AR29)))))))))</f>
        <v>43918</v>
      </c>
      <c r="AD29" s="107">
        <f t="shared" ref="AD29:AD43" si="118">IF(AS29=$CT$9,AS29-1,IF(AS29=$CT$10,AS29-1,IF(AS29=$CT$11,AS29-1,IF(AS29=$CT$12,AS29-1,IF(AS29=$CT$13,AS29-1,IF(AS29=$CT$14,AS29-1,IF(AS29=$CT$15,AS29-1,IF(WEEKDAY(AS29,2)=6,AS29+$CX$26,IF(WEEKDAY(AS29,2)=7,AS29+$CX$25,AS29)))))))))</f>
        <v>43918</v>
      </c>
      <c r="AE29" s="107">
        <f t="shared" ref="AE29:AE43" si="119">IF(AT29=$CT$9,AT29-1,IF(AT29=$CT$10,AT29-1,IF(AT29=$CT$11,AT29-1,IF(AT29=$CT$12,AT29-1,IF(AT29=$CT$13,AT29-1,IF(AT29=$CT$14,AT29-1,IF(AT29=$CT$15,AT29-1,IF(WEEKDAY(AT29,2)=6,AT29+$CX$26,IF(WEEKDAY(AT29,2)=7,AT29+$CX$25,AT29)))))))))</f>
        <v>43922</v>
      </c>
      <c r="AF29" s="107">
        <f t="shared" ref="AF29:AF43" si="120">IF(AU29=$CT$9,AU29-1,IF(AU29=$CT$10,AU29-1,IF(AU29=$CT$11,AU29-1,IF(AU29=$CT$12,AU29-1,IF(AU29=$CT$13,AU29-1,IF(AU29=$CT$14,AU29-1,IF(AU29=$CT$15,AU29-1,IF(WEEKDAY(AU29,2)=6,AU29+$CX$26,IF(WEEKDAY(AU29,2)=7,AU29+$CX$25,AU29)))))))))</f>
        <v>43923</v>
      </c>
      <c r="AG29" s="107">
        <f t="shared" ref="AG29:AG43" si="121">IF(AV29=$CT$9,AV29-1,IF(AV29=$CT$10,AV29-1,IF(AV29=$CT$11,AV29-1,IF(AV29=$CT$12,AV29-1,IF(AV29=$CT$13,AV29-1,IF(AV29=$CT$14,AV29-1,IF(AV29=$CT$15,AV29-1,IF(WEEKDAY(AV29,2)=6,AV29+$CX$26,IF(WEEKDAY(AV29,2)=7,AV29+$CX$25,AV29)))))))))</f>
        <v>43924</v>
      </c>
      <c r="AH29" s="107">
        <f t="shared" ref="AH29:AH43" si="122">IF(AW29=$CT$9,AW29-1,IF(AW29=$CT$10,AW29-1,IF(AW29=$CT$11,AW29-1,IF(AW29=$CT$12,AW29-1,IF(AW29=$CT$13,AW29-1,IF(AW29=$CT$14,AW29-1,IF(AW29=$CT$15,AW29-1,IF(WEEKDAY(AW29,2)=6,AW29+$CX$26,IF(WEEKDAY(AW29,2)=7,AW29+$CX$25,AW29)))))))))</f>
        <v>43925</v>
      </c>
      <c r="AI29" s="107">
        <f t="shared" ref="AI29:AI43" si="123">IF(AX29=$CT$9,AX29-1,IF(AX29=$CT$10,AX29-1,IF(AX29=$CT$11,AX29-1,IF(AX29=$CT$12,AX29-1,IF(AX29=$CT$13,AX29-1,IF(AX29=$CT$14,AX29-1,IF(AX29=$CT$15,AX29-1,IF(WEEKDAY(AX29,2)=6,AX29+$CX$26,IF(WEEKDAY(AX29,2)=7,AX29+$CX$25,AX29)))))))))</f>
        <v>43925</v>
      </c>
      <c r="AJ29" s="107"/>
      <c r="AK29" s="107">
        <f t="shared" ref="AK29:AK43" si="124">IF(CD29=$CT$9,CD29-1,IF(CD29=$CT$10,CD29-1,IF(CD29=$CT$11,CD29-1,IF(CD29=$CT$12,CD29-1,IF(CD29=$CT$13,CD29-1,IF(CD29=$CT$14,CD29-1,IF(CD29=$CT$15,CD29-1,IF(WEEKDAY(CD29,2)=6,CD29+$CX$26,IF(WEEKDAY(CD29,2)=7,CD29+$CX$25,CD29)))))))))</f>
        <v>43911</v>
      </c>
      <c r="AL29" s="107">
        <f t="shared" ref="AL29:AL43" si="125">IF(CE29=$CT$9,CE29-1,IF(CE29=$CT$10,CE29-1,IF(CE29=$CT$11,CE29-1,IF(CE29=$CT$12,CE29-1,IF(CE29=$CT$13,CE29-1,IF(CE29=$CT$14,CE29-1,IF(CE29=$CT$15,CE29-1,IF(WEEKDAY(CE29,2)=6,CE29+$CX$26,IF(WEEKDAY(CE29,2)=7,CE29+$CX$25,CE29)))))))))</f>
        <v>43914</v>
      </c>
      <c r="AM29" s="107">
        <f t="shared" ref="AM29:AM43" si="126">IF(CF29=$CT$9,CF29-1,IF(CF29=$CT$10,CF29-1,IF(CF29=$CT$11,CF29-1,IF(CF29=$CT$12,CF29-1,IF(CF29=$CT$13,CF29-1,IF(CF29=$CT$14,CF29-1,IF(CF29=$CT$15,CF29-1,IF(WEEKDAY(CF29,2)=6,CF29+$CX$26,IF(WEEKDAY(CF29,2)=7,CF29+$CX$25,CF29)))))))))</f>
        <v>43915</v>
      </c>
      <c r="AN29" s="107">
        <f t="shared" ref="AN29:AN43" si="127">IF(CG29=$CT$9,CG29-1,IF(CG29=$CT$10,CG29-1,IF(CG29=$CT$11,CG29-1,IF(CG29=$CT$12,CG29-1,IF(CG29=$CT$13,CG29-1,IF(CG29=$CT$14,CG29-1,IF(CG29=$CT$15,CG29-1,IF(WEEKDAY(CG29,2)=6,CG29+$CX$26,IF(WEEKDAY(CG29,2)=7,CG29+$CX$25,CG29)))))))))</f>
        <v>43916</v>
      </c>
      <c r="AO29" s="107">
        <f t="shared" ref="AO29:AO43" si="128">IF(CH29=$CT$9,CH29-1,IF(CH29=$CT$10,CH29-1,IF(CH29=$CT$11,CH29-1,IF(CH29=$CT$12,CH29-1,IF(CH29=$CT$13,CH29-1,IF(CH29=$CT$14,CH29-1,IF(CH29=$CT$15,CH29-1,IF(WEEKDAY(CH29,2)=6,CH29+$CX$26,IF(WEEKDAY(CH29,2)=7,CH29+$CX$25,CH29)))))))))</f>
        <v>43917</v>
      </c>
      <c r="AP29" s="107">
        <f t="shared" ref="AP29:AP43" si="129">IF(CI29=$CT$9,CI29-1,IF(CI29=$CT$10,CI29-1,IF(CI29=$CT$11,CI29-1,IF(CI29=$CT$12,CI29-1,IF(CI29=$CT$13,CI29-1,IF(CI29=$CT$14,CI29-1,IF(CI29=$CT$15,CI29-1,IF(WEEKDAY(CI29,2)=6,CI29+$CX$26,IF(WEEKDAY(CI29,2)=7,CI29+$CX$25,CI29)))))))))</f>
        <v>43918</v>
      </c>
      <c r="AQ29" s="107">
        <f t="shared" ref="AQ29:AQ43" si="130">IF(CJ29=$CT$9,CJ29-1,IF(CJ29=$CT$10,CJ29-1,IF(CJ29=$CT$11,CJ29-1,IF(CJ29=$CT$12,CJ29-1,IF(CJ29=$CT$13,CJ29-1,IF(CJ29=$CT$14,CJ29-1,IF(CJ29=$CT$15,CJ29-1,IF(WEEKDAY(CJ29,2)=6,CJ29+$CX$26,IF(WEEKDAY(CJ29,2)=7,CJ29+$CX$25,CJ29)))))))))</f>
        <v>43918</v>
      </c>
      <c r="AR29" s="107">
        <f t="shared" ref="AR29:AR43" si="131">IF(CK29=$CT$9,CK29-1,IF(CK29=$CT$10,CK29-1,IF(CK29=$CT$11,CK29-1,IF(CK29=$CT$12,CK29-1,IF(CK29=$CT$13,CK29-1,IF(CK29=$CT$14,CK29-1,IF(CK29=$CT$15,CK29-1,IF(WEEKDAY(CK29,2)=6,CK29+$CX$26,IF(WEEKDAY(CK29,2)=7,CK29+$CX$25,CK29)))))))))</f>
        <v>43918</v>
      </c>
      <c r="AS29" s="107">
        <f t="shared" ref="AS29:AS43" si="132">IF(CL29=$CT$9,CL29-1,IF(CL29=$CT$10,CL29-1,IF(CL29=$CT$11,CL29-1,IF(CL29=$CT$12,CL29-1,IF(CL29=$CT$13,CL29-1,IF(CL29=$CT$14,CL29-1,IF(CL29=$CT$15,CL29-1,IF(WEEKDAY(CL29,2)=6,CL29+$CX$26,IF(WEEKDAY(CL29,2)=7,CL29+$CX$25,CL29)))))))))</f>
        <v>43920</v>
      </c>
      <c r="AT29" s="107">
        <f t="shared" ref="AT29:AT43" si="133">IF(CM29=$CT$9,CM29-1,IF(CM29=$CT$10,CM29-1,IF(CM29=$CT$11,CM29-1,IF(CM29=$CT$12,CM29-1,IF(CM29=$CT$13,CM29-1,IF(CM29=$CT$14,CM29-1,IF(CM29=$CT$15,CM29-1,IF(WEEKDAY(CM29,2)=6,CM29+$CX$26,IF(WEEKDAY(CM29,2)=7,CM29+$CX$25,CM29)))))))))</f>
        <v>43922</v>
      </c>
      <c r="AU29" s="107">
        <f t="shared" ref="AU29:AU43" si="134">IF(CN29=$CT$9,CN29-1,IF(CN29=$CT$10,CN29-1,IF(CN29=$CT$11,CN29-1,IF(CN29=$CT$12,CN29-1,IF(CN29=$CT$13,CN29-1,IF(CN29=$CT$14,CN29-1,IF(CN29=$CT$15,CN29-1,IF(WEEKDAY(CN29,2)=6,CN29+$CX$26,IF(WEEKDAY(CN29,2)=7,CN29+$CX$25,CN29)))))))))</f>
        <v>43923</v>
      </c>
      <c r="AV29" s="107">
        <f t="shared" ref="AV29:AV43" si="135">IF(CO29=$CT$9,CO29-1,IF(CO29=$CT$10,CO29-1,IF(CO29=$CT$11,CO29-1,IF(CO29=$CT$12,CO29-1,IF(CO29=$CT$13,CO29-1,IF(CO29=$CT$14,CO29-1,IF(CO29=$CT$15,CO29-1,IF(WEEKDAY(CO29,2)=6,CO29+$CX$26,IF(WEEKDAY(CO29,2)=7,CO29+$CX$25,CO29)))))))))</f>
        <v>43924</v>
      </c>
      <c r="AW29" s="107">
        <f t="shared" ref="AW29:AW43" si="136">IF(CP29=$CT$9,CP29-1,IF(CP29=$CT$10,CP29-1,IF(CP29=$CT$11,CP29-1,IF(CP29=$CT$12,CP29-1,IF(CP29=$CT$13,CP29-1,IF(CP29=$CT$14,CP29-1,IF(CP29=$CT$15,CP29-1,IF(WEEKDAY(CP29,2)=6,CP29+$CX$26,IF(WEEKDAY(CP29,2)=7,CP29+$CX$25,CP29)))))))))</f>
        <v>43925</v>
      </c>
      <c r="AX29" s="107">
        <f t="shared" ref="AX29:AX43" si="137">IF(CQ29=$CT$9,CQ29-1,IF(CQ29=$CT$10,CQ29-1,IF(CQ29=$CT$11,CQ29-1,IF(CQ29=$CT$12,CQ29-1,IF(CQ29=$CT$13,CQ29-1,IF(CQ29=$CT$14,CQ29-1,IF(CQ29=$CT$15,CQ29-1,IF(WEEKDAY(CQ29,2)=6,CQ29+$CX$26,IF(WEEKDAY(CQ29,2)=7,CQ29+$CX$25,CQ29)))))))))</f>
        <v>43925</v>
      </c>
      <c r="AY29" s="107"/>
      <c r="AZ29" s="107">
        <f t="shared" ref="AZ29:AZ43" si="138">IF(BO29=$CT$9,BO29+1,IF(BO29=$CT$10,BO29+1,IF(BO29=$CT$11,BO29+1,IF(BO29=$CT$12,BO29+1,IF(BO29=$CT$13,BO29+1,IF(BO29=$CT$14,BO29+1,IF(BO29=$CT$15,BO29+1,IF(WEEKDAY(BO29,2)=6,BO29+$CY$26,IF(WEEKDAY(BO29,2)=7,BO29+$CY$25,BO29)))))))))</f>
        <v>43914</v>
      </c>
      <c r="BA29" s="107">
        <f t="shared" ref="BA29:BA43" si="139">IF(BP29=$CT$9,BP29+1,IF(BP29=$CT$10,BP29+1,IF(BP29=$CT$11,BP29+1,IF(BP29=$CT$12,BP29+1,IF(BP29=$CT$13,BP29+1,IF(BP29=$CT$14,BP29+1,IF(BP29=$CT$15,BP29+1,IF(WEEKDAY(BP29,2)=6,BP29+$CY$26,IF(WEEKDAY(BP29,2)=7,BP29+$CY$25,BP29)))))))))</f>
        <v>43914</v>
      </c>
      <c r="BB29" s="107">
        <f t="shared" ref="BB29:BB43" si="140">IF(BQ29=$CT$9,BQ29+1,IF(BQ29=$CT$10,BQ29+1,IF(BQ29=$CT$11,BQ29+1,IF(BQ29=$CT$12,BQ29+1,IF(BQ29=$CT$13,BQ29+1,IF(BQ29=$CT$14,BQ29+1,IF(BQ29=$CT$15,BQ29+1,IF(WEEKDAY(BQ29,2)=6,BQ29+$CY$26,IF(WEEKDAY(BQ29,2)=7,BQ29+$CY$25,BQ29)))))))))</f>
        <v>43915</v>
      </c>
      <c r="BC29" s="107">
        <f t="shared" ref="BC29:BC43" si="141">IF(BR29=$CT$9,BR29+1,IF(BR29=$CT$10,BR29+1,IF(BR29=$CT$11,BR29+1,IF(BR29=$CT$12,BR29+1,IF(BR29=$CT$13,BR29+1,IF(BR29=$CT$14,BR29+1,IF(BR29=$CT$15,BR29+1,IF(WEEKDAY(BR29,2)=6,BR29+$CY$26,IF(WEEKDAY(BR29,2)=7,BR29+$CY$25,BR29)))))))))</f>
        <v>43916</v>
      </c>
      <c r="BD29" s="107">
        <f t="shared" ref="BD29:BD43" si="142">IF(BS29=$CT$9,BS29+1,IF(BS29=$CT$10,BS29+1,IF(BS29=$CT$11,BS29+1,IF(BS29=$CT$12,BS29+1,IF(BS29=$CT$13,BS29+1,IF(BS29=$CT$14,BS29+1,IF(BS29=$CT$15,BS29+1,IF(WEEKDAY(BS29,2)=6,BS29+$CY$26,IF(WEEKDAY(BS29,2)=7,BS29+$CY$25,BS29)))))))))</f>
        <v>43917</v>
      </c>
      <c r="BE29" s="107">
        <f t="shared" ref="BE29:BE43" si="143">IF(BT29=$CT$9,BT29+1,IF(BT29=$CT$10,BT29+1,IF(BT29=$CT$11,BT29+1,IF(BT29=$CT$12,BT29+1,IF(BT29=$CT$13,BT29+1,IF(BT29=$CT$14,BT29+1,IF(BT29=$CT$15,BT29+1,IF(WEEKDAY(BT29,2)=6,BT29+$CY$26,IF(WEEKDAY(BT29,2)=7,BT29+$CY$25,BT29)))))))))</f>
        <v>43918</v>
      </c>
      <c r="BF29" s="107">
        <f t="shared" ref="BF29:BF43" si="144">IF(BU29=$CT$9,BU29+1,IF(BU29=$CT$10,BU29+1,IF(BU29=$CT$11,BU29+1,IF(BU29=$CT$12,BU29+1,IF(BU29=$CT$13,BU29+1,IF(BU29=$CT$14,BU29+1,IF(BU29=$CT$15,BU29+1,IF(WEEKDAY(BU29,2)=6,BU29+$CY$26,IF(WEEKDAY(BU29,2)=7,BU29+$CY$25,BU29)))))))))</f>
        <v>43922</v>
      </c>
      <c r="BG29" s="107">
        <f t="shared" ref="BG29:BG43" si="145">IF(BV29=$CT$9,BV29+1,IF(BV29=$CT$10,BV29+1,IF(BV29=$CT$11,BV29+1,IF(BV29=$CT$12,BV29+1,IF(BV29=$CT$13,BV29+1,IF(BV29=$CT$14,BV29+1,IF(BV29=$CT$15,BV29+1,IF(WEEKDAY(BV29,2)=6,BV29+$CY$26,IF(WEEKDAY(BV29,2)=7,BV29+$CY$25,BV29)))))))))</f>
        <v>43922</v>
      </c>
      <c r="BH29" s="107">
        <f t="shared" ref="BH29:BH43" si="146">IF(BW29=$CT$9,BW29+1,IF(BW29=$CT$10,BW29+1,IF(BW29=$CT$11,BW29+1,IF(BW29=$CT$12,BW29+1,IF(BW29=$CT$13,BW29+1,IF(BW29=$CT$14,BW29+1,IF(BW29=$CT$15,BW29+1,IF(WEEKDAY(BW29,2)=6,BW29+$CY$26,IF(WEEKDAY(BW29,2)=7,BW29+$CY$25,BW29)))))))))</f>
        <v>43922</v>
      </c>
      <c r="BI29" s="107">
        <f t="shared" ref="BI29:BI43" si="147">IF(BX29=$CT$9,BX29+1,IF(BX29=$CT$10,BX29+1,IF(BX29=$CT$11,BX29+1,IF(BX29=$CT$12,BX29+1,IF(BX29=$CT$13,BX29+1,IF(BX29=$CT$14,BX29+1,IF(BX29=$CT$15,BX29+1,IF(WEEKDAY(BX29,2)=6,BX29+$CY$26,IF(WEEKDAY(BX29,2)=7,BX29+$CY$25,BX29)))))))))</f>
        <v>43922</v>
      </c>
      <c r="BJ29" s="107">
        <f t="shared" ref="BJ29:BJ43" si="148">IF(BY29=$CT$9,BY29+1,IF(BY29=$CT$10,BY29+1,IF(BY29=$CT$11,BY29+1,IF(BY29=$CT$12,BY29+1,IF(BY29=$CT$13,BY29+1,IF(BY29=$CT$14,BY29+1,IF(BY29=$CT$15,BY29+1,IF(WEEKDAY(BY29,2)=6,BY29+$CY$26,IF(WEEKDAY(BY29,2)=7,BY29+$CY$25,BY29)))))))))</f>
        <v>43923</v>
      </c>
      <c r="BK29" s="107">
        <f t="shared" ref="BK29:BK43" si="149">IF(BZ29=$CT$9,BZ29+1,IF(BZ29=$CT$10,BZ29+1,IF(BZ29=$CT$11,BZ29+1,IF(BZ29=$CT$12,BZ29+1,IF(BZ29=$CT$13,BZ29+1,IF(BZ29=$CT$14,BZ29+1,IF(BZ29=$CT$15,BZ29+1,IF(WEEKDAY(BZ29,2)=6,BZ29+$CY$26,IF(WEEKDAY(BZ29,2)=7,BZ29+$CY$25,BZ29)))))))))</f>
        <v>43924</v>
      </c>
      <c r="BL29" s="107">
        <f t="shared" ref="BL29:BL43" si="150">IF(CA29=$CT$9,CA29+1,IF(CA29=$CT$10,CA29+1,IF(CA29=$CT$11,CA29+1,IF(CA29=$CT$12,CA29+1,IF(CA29=$CT$13,CA29+1,IF(CA29=$CT$14,CA29+1,IF(CA29=$CT$15,CA29+1,IF(WEEKDAY(CA29,2)=6,CA29+$CY$26,IF(WEEKDAY(CA29,2)=7,CA29+$CY$25,CA29)))))))))</f>
        <v>43925</v>
      </c>
      <c r="BM29" s="107">
        <f t="shared" ref="BM29:BM43" si="151">IF(CB29=$CT$9,CB29+1,IF(CB29=$CT$10,CB29+1,IF(CB29=$CT$11,CB29+1,IF(CB29=$CT$12,CB29+1,IF(CB29=$CT$13,CB29+1,IF(CB29=$CT$14,CB29+1,IF(CB29=$CT$15,CB29+1,IF(WEEKDAY(CB29,2)=6,CB29+$CY$26,IF(WEEKDAY(CB29,2)=7,CB29+$CY$25,CB29)))))))))</f>
        <v>43928</v>
      </c>
      <c r="BN29" s="107"/>
      <c r="BO29" s="107">
        <f t="shared" ref="BO29:BO43" si="152">IF(CD29=$CT$9,CD29+1,IF(CD29=$CT$10,CD29+1,IF(CD29=$CT$11,CD29+1,IF(CD29=$CT$12,CD29+1,IF(CD29=$CT$13,CD29+1,IF(CD29=$CT$14,CD29+1,IF(CD29=$CT$15,CD29+1,IF(WEEKDAY(CD29,2)=6,CD29+$CY$26,IF(WEEKDAY(CD29,2)=7,CD29+$CY$25,CD29)))))))))</f>
        <v>43914</v>
      </c>
      <c r="BP29" s="107">
        <f t="shared" ref="BP29:BP43" si="153">IF(CE29=$CT$9,CE29+1,IF(CE29=$CT$10,CE29+1,IF(CE29=$CT$11,CE29+1,IF(CE29=$CT$12,CE29+1,IF(CE29=$CT$13,CE29+1,IF(CE29=$CT$14,CE29+1,IF(CE29=$CT$15,CE29+1,IF(WEEKDAY(CE29,2)=6,CE29+$CY$26,IF(WEEKDAY(CE29,2)=7,CE29+$CY$25,CE29)))))))))</f>
        <v>43914</v>
      </c>
      <c r="BQ29" s="107">
        <f t="shared" ref="BQ29:BQ43" si="154">IF(CF29=$CT$9,CF29+1,IF(CF29=$CT$10,CF29+1,IF(CF29=$CT$11,CF29+1,IF(CF29=$CT$12,CF29+1,IF(CF29=$CT$13,CF29+1,IF(CF29=$CT$14,CF29+1,IF(CF29=$CT$15,CF29+1,IF(WEEKDAY(CF29,2)=6,CF29+$CY$26,IF(WEEKDAY(CF29,2)=7,CF29+$CY$25,CF29)))))))))</f>
        <v>43915</v>
      </c>
      <c r="BR29" s="107">
        <f t="shared" ref="BR29:BR43" si="155">IF(CG29=$CT$9,CG29+1,IF(CG29=$CT$10,CG29+1,IF(CG29=$CT$11,CG29+1,IF(CG29=$CT$12,CG29+1,IF(CG29=$CT$13,CG29+1,IF(CG29=$CT$14,CG29+1,IF(CG29=$CT$15,CG29+1,IF(WEEKDAY(CG29,2)=6,CG29+$CY$26,IF(WEEKDAY(CG29,2)=7,CG29+$CY$25,CG29)))))))))</f>
        <v>43916</v>
      </c>
      <c r="BS29" s="107">
        <f t="shared" ref="BS29:BS43" si="156">IF(CH29=$CT$9,CH29+1,IF(CH29=$CT$10,CH29+1,IF(CH29=$CT$11,CH29+1,IF(CH29=$CT$12,CH29+1,IF(CH29=$CT$13,CH29+1,IF(CH29=$CT$14,CH29+1,IF(CH29=$CT$15,CH29+1,IF(WEEKDAY(CH29,2)=6,CH29+$CY$26,IF(WEEKDAY(CH29,2)=7,CH29+$CY$25,CH29)))))))))</f>
        <v>43917</v>
      </c>
      <c r="BT29" s="107">
        <f t="shared" ref="BT29:BT43" si="157">IF(CI29=$CT$9,CI29+1,IF(CI29=$CT$10,CI29+1,IF(CI29=$CT$11,CI29+1,IF(CI29=$CT$12,CI29+1,IF(CI29=$CT$13,CI29+1,IF(CI29=$CT$14,CI29+1,IF(CI29=$CT$15,CI29+1,IF(WEEKDAY(CI29,2)=6,CI29+$CY$26,IF(WEEKDAY(CI29,2)=7,CI29+$CY$25,CI29)))))))))</f>
        <v>43918</v>
      </c>
      <c r="BU29" s="107">
        <f t="shared" ref="BU29:BU43" si="158">IF(CJ29=$CT$9,CJ29+1,IF(CJ29=$CT$10,CJ29+1,IF(CJ29=$CT$11,CJ29+1,IF(CJ29=$CT$12,CJ29+1,IF(CJ29=$CT$13,CJ29+1,IF(CJ29=$CT$14,CJ29+1,IF(CJ29=$CT$15,CJ29+1,IF(WEEKDAY(CJ29,2)=6,CJ29+$CY$26,IF(WEEKDAY(CJ29,2)=7,CJ29+$CY$25,CJ29)))))))))</f>
        <v>43921</v>
      </c>
      <c r="BV29" s="107">
        <f t="shared" ref="BV29:BV43" si="159">IF(CK29=$CT$9,CK29+1,IF(CK29=$CT$10,CK29+1,IF(CK29=$CT$11,CK29+1,IF(CK29=$CT$12,CK29+1,IF(CK29=$CT$13,CK29+1,IF(CK29=$CT$14,CK29+1,IF(CK29=$CT$15,CK29+1,IF(WEEKDAY(CK29,2)=6,CK29+$CY$26,IF(WEEKDAY(CK29,2)=7,CK29+$CY$25,CK29)))))))))</f>
        <v>43921</v>
      </c>
      <c r="BW29" s="107">
        <f t="shared" ref="BW29:BW43" si="160">IF(CL29=$CT$9,CL29+1,IF(CL29=$CT$10,CL29+1,IF(CL29=$CT$11,CL29+1,IF(CL29=$CT$12,CL29+1,IF(CL29=$CT$13,CL29+1,IF(CL29=$CT$14,CL29+1,IF(CL29=$CT$15,CL29+1,IF(WEEKDAY(CL29,2)=6,CL29+$CY$26,IF(WEEKDAY(CL29,2)=7,CL29+$CY$25,CL29)))))))))</f>
        <v>43922</v>
      </c>
      <c r="BX29" s="107">
        <f t="shared" ref="BX29:BX43" si="161">IF(CM29=$CT$9,CM29+1,IF(CM29=$CT$10,CM29+1,IF(CM29=$CT$11,CM29+1,IF(CM29=$CT$12,CM29+1,IF(CM29=$CT$13,CM29+1,IF(CM29=$CT$14,CM29+1,IF(CM29=$CT$15,CM29+1,IF(WEEKDAY(CM29,2)=6,CM29+$CY$26,IF(WEEKDAY(CM29,2)=7,CM29+$CY$25,CM29)))))))))</f>
        <v>43922</v>
      </c>
      <c r="BY29" s="107">
        <f t="shared" ref="BY29:BY43" si="162">IF(CN29=$CT$9,CN29+1,IF(CN29=$CT$10,CN29+1,IF(CN29=$CT$11,CN29+1,IF(CN29=$CT$12,CN29+1,IF(CN29=$CT$13,CN29+1,IF(CN29=$CT$14,CN29+1,IF(CN29=$CT$15,CN29+1,IF(WEEKDAY(CN29,2)=6,CN29+$CY$26,IF(WEEKDAY(CN29,2)=7,CN29+$CY$25,CN29)))))))))</f>
        <v>43923</v>
      </c>
      <c r="BZ29" s="107">
        <f t="shared" ref="BZ29:BZ43" si="163">IF(CO29=$CT$9,CO29+1,IF(CO29=$CT$10,CO29+1,IF(CO29=$CT$11,CO29+1,IF(CO29=$CT$12,CO29+1,IF(CO29=$CT$13,CO29+1,IF(CO29=$CT$14,CO29+1,IF(CO29=$CT$15,CO29+1,IF(WEEKDAY(CO29,2)=6,CO29+$CY$26,IF(WEEKDAY(CO29,2)=7,CO29+$CY$25,CO29)))))))))</f>
        <v>43924</v>
      </c>
      <c r="CA29" s="107">
        <f t="shared" ref="CA29:CA43" si="164">IF(CP29=$CT$9,CP29+1,IF(CP29=$CT$10,CP29+1,IF(CP29=$CT$11,CP29+1,IF(CP29=$CT$12,CP29+1,IF(CP29=$CT$13,CP29+1,IF(CP29=$CT$14,CP29+1,IF(CP29=$CT$15,CP29+1,IF(WEEKDAY(CP29,2)=6,CP29+$CY$26,IF(WEEKDAY(CP29,2)=7,CP29+$CY$25,CP29)))))))))</f>
        <v>43925</v>
      </c>
      <c r="CB29" s="107">
        <f t="shared" ref="CB29:CB43" si="165">IF(CQ29=$CT$9,CQ29+1,IF(CQ29=$CT$10,CQ29+1,IF(CQ29=$CT$11,CQ29+1,IF(CQ29=$CT$12,CQ29+1,IF(CQ29=$CT$13,CQ29+1,IF(CQ29=$CT$14,CQ29+1,IF(CQ29=$CT$15,CQ29+1,IF(WEEKDAY(CQ29,2)=6,CQ29+$CY$26,IF(WEEKDAY(CQ29,2)=7,CQ29+$CY$25,CQ29)))))))))</f>
        <v>43928</v>
      </c>
      <c r="CC29" s="107"/>
      <c r="CD29" s="107">
        <f>CD$19+40</f>
        <v>43913</v>
      </c>
      <c r="CE29" s="107">
        <f t="shared" ref="CE29:CQ29" si="166">CE$19+40</f>
        <v>43914</v>
      </c>
      <c r="CF29" s="107">
        <f t="shared" si="166"/>
        <v>43915</v>
      </c>
      <c r="CG29" s="107">
        <f t="shared" si="166"/>
        <v>43916</v>
      </c>
      <c r="CH29" s="107">
        <f t="shared" si="166"/>
        <v>43917</v>
      </c>
      <c r="CI29" s="107">
        <f t="shared" si="166"/>
        <v>43918</v>
      </c>
      <c r="CJ29" s="107">
        <f t="shared" si="166"/>
        <v>43919</v>
      </c>
      <c r="CK29" s="107">
        <f t="shared" si="166"/>
        <v>43920</v>
      </c>
      <c r="CL29" s="107">
        <f t="shared" si="166"/>
        <v>43921</v>
      </c>
      <c r="CM29" s="107">
        <f t="shared" si="166"/>
        <v>43922</v>
      </c>
      <c r="CN29" s="107">
        <f t="shared" si="166"/>
        <v>43923</v>
      </c>
      <c r="CO29" s="107">
        <f t="shared" si="166"/>
        <v>43924</v>
      </c>
      <c r="CP29" s="107">
        <f t="shared" si="166"/>
        <v>43925</v>
      </c>
      <c r="CQ29" s="107">
        <f t="shared" si="166"/>
        <v>43926</v>
      </c>
      <c r="CT29" s="113"/>
      <c r="DC29" s="114" t="s">
        <v>27</v>
      </c>
      <c r="DD29" s="114" t="s">
        <v>114</v>
      </c>
    </row>
    <row r="30" spans="2:128" ht="15" customHeight="1" x14ac:dyDescent="0.2">
      <c r="B30" s="35"/>
      <c r="C30" s="11" t="s">
        <v>28</v>
      </c>
      <c r="D30" s="18" t="str">
        <f t="shared" si="15"/>
        <v>Réclamations contre les listes auprès de l'employeur</v>
      </c>
      <c r="E30" s="75" t="s">
        <v>170</v>
      </c>
      <c r="F30" s="51">
        <f t="shared" si="96"/>
        <v>43918</v>
      </c>
      <c r="G30" s="51">
        <f t="shared" si="97"/>
        <v>43918</v>
      </c>
      <c r="H30" s="51">
        <f t="shared" si="98"/>
        <v>43922</v>
      </c>
      <c r="I30" s="51">
        <f t="shared" si="99"/>
        <v>43923</v>
      </c>
      <c r="J30" s="51">
        <f t="shared" si="100"/>
        <v>43924</v>
      </c>
      <c r="K30" s="51">
        <f t="shared" si="101"/>
        <v>43925</v>
      </c>
      <c r="L30" s="51">
        <f t="shared" si="102"/>
        <v>43925</v>
      </c>
      <c r="M30" s="51">
        <f t="shared" si="103"/>
        <v>43925</v>
      </c>
      <c r="N30" s="51">
        <f t="shared" si="104"/>
        <v>43928</v>
      </c>
      <c r="O30" s="51">
        <f t="shared" si="105"/>
        <v>43929</v>
      </c>
      <c r="P30" s="51">
        <f t="shared" si="106"/>
        <v>43930</v>
      </c>
      <c r="Q30" s="51">
        <f t="shared" si="107"/>
        <v>43931</v>
      </c>
      <c r="R30" s="51">
        <f t="shared" si="108"/>
        <v>43932</v>
      </c>
      <c r="S30" s="55">
        <f t="shared" si="109"/>
        <v>43932</v>
      </c>
      <c r="T30" s="52"/>
      <c r="U30" s="120"/>
      <c r="V30" s="107">
        <f t="shared" si="110"/>
        <v>43918</v>
      </c>
      <c r="W30" s="107">
        <f t="shared" si="111"/>
        <v>43918</v>
      </c>
      <c r="X30" s="107">
        <f t="shared" si="112"/>
        <v>43922</v>
      </c>
      <c r="Y30" s="107">
        <f t="shared" si="113"/>
        <v>43923</v>
      </c>
      <c r="Z30" s="107">
        <f t="shared" si="114"/>
        <v>43924</v>
      </c>
      <c r="AA30" s="107">
        <f t="shared" si="115"/>
        <v>43925</v>
      </c>
      <c r="AB30" s="107">
        <f t="shared" si="116"/>
        <v>43925</v>
      </c>
      <c r="AC30" s="107">
        <f t="shared" si="117"/>
        <v>43925</v>
      </c>
      <c r="AD30" s="107">
        <f t="shared" si="118"/>
        <v>43928</v>
      </c>
      <c r="AE30" s="107">
        <f t="shared" si="119"/>
        <v>43929</v>
      </c>
      <c r="AF30" s="107">
        <f t="shared" si="120"/>
        <v>43930</v>
      </c>
      <c r="AG30" s="107">
        <f t="shared" si="121"/>
        <v>43931</v>
      </c>
      <c r="AH30" s="107">
        <f t="shared" si="122"/>
        <v>43932</v>
      </c>
      <c r="AI30" s="107">
        <f t="shared" si="123"/>
        <v>43932</v>
      </c>
      <c r="AJ30" s="107"/>
      <c r="AK30" s="107">
        <f t="shared" si="124"/>
        <v>43918</v>
      </c>
      <c r="AL30" s="107">
        <f t="shared" si="125"/>
        <v>43920</v>
      </c>
      <c r="AM30" s="107">
        <f t="shared" si="126"/>
        <v>43922</v>
      </c>
      <c r="AN30" s="107">
        <f t="shared" si="127"/>
        <v>43923</v>
      </c>
      <c r="AO30" s="107">
        <f t="shared" si="128"/>
        <v>43924</v>
      </c>
      <c r="AP30" s="107">
        <f t="shared" si="129"/>
        <v>43925</v>
      </c>
      <c r="AQ30" s="107">
        <f t="shared" si="130"/>
        <v>43925</v>
      </c>
      <c r="AR30" s="107">
        <f t="shared" si="131"/>
        <v>43925</v>
      </c>
      <c r="AS30" s="107">
        <f t="shared" si="132"/>
        <v>43928</v>
      </c>
      <c r="AT30" s="107">
        <f t="shared" si="133"/>
        <v>43929</v>
      </c>
      <c r="AU30" s="107">
        <f t="shared" si="134"/>
        <v>43930</v>
      </c>
      <c r="AV30" s="107">
        <f t="shared" si="135"/>
        <v>43931</v>
      </c>
      <c r="AW30" s="107">
        <f t="shared" si="136"/>
        <v>43932</v>
      </c>
      <c r="AX30" s="107">
        <f t="shared" si="137"/>
        <v>43932</v>
      </c>
      <c r="AY30" s="107"/>
      <c r="AZ30" s="107">
        <f t="shared" si="138"/>
        <v>43922</v>
      </c>
      <c r="BA30" s="107">
        <f t="shared" si="139"/>
        <v>43922</v>
      </c>
      <c r="BB30" s="107">
        <f t="shared" si="140"/>
        <v>43922</v>
      </c>
      <c r="BC30" s="107">
        <f t="shared" si="141"/>
        <v>43923</v>
      </c>
      <c r="BD30" s="107">
        <f t="shared" si="142"/>
        <v>43924</v>
      </c>
      <c r="BE30" s="107">
        <f t="shared" si="143"/>
        <v>43925</v>
      </c>
      <c r="BF30" s="107">
        <f t="shared" si="144"/>
        <v>43928</v>
      </c>
      <c r="BG30" s="107">
        <f t="shared" si="145"/>
        <v>43928</v>
      </c>
      <c r="BH30" s="107">
        <f t="shared" si="146"/>
        <v>43928</v>
      </c>
      <c r="BI30" s="107">
        <f t="shared" si="147"/>
        <v>43929</v>
      </c>
      <c r="BJ30" s="107">
        <f t="shared" si="148"/>
        <v>43930</v>
      </c>
      <c r="BK30" s="107">
        <f t="shared" si="149"/>
        <v>43931</v>
      </c>
      <c r="BL30" s="107">
        <f t="shared" si="150"/>
        <v>43932</v>
      </c>
      <c r="BM30" s="107">
        <f t="shared" si="151"/>
        <v>43935</v>
      </c>
      <c r="BN30" s="107"/>
      <c r="BO30" s="107">
        <f t="shared" si="152"/>
        <v>43921</v>
      </c>
      <c r="BP30" s="107">
        <f t="shared" si="153"/>
        <v>43922</v>
      </c>
      <c r="BQ30" s="107">
        <f t="shared" si="154"/>
        <v>43922</v>
      </c>
      <c r="BR30" s="107">
        <f t="shared" si="155"/>
        <v>43923</v>
      </c>
      <c r="BS30" s="107">
        <f t="shared" si="156"/>
        <v>43924</v>
      </c>
      <c r="BT30" s="107">
        <f t="shared" si="157"/>
        <v>43925</v>
      </c>
      <c r="BU30" s="107">
        <f t="shared" si="158"/>
        <v>43928</v>
      </c>
      <c r="BV30" s="107">
        <f t="shared" si="159"/>
        <v>43928</v>
      </c>
      <c r="BW30" s="107">
        <f t="shared" si="160"/>
        <v>43928</v>
      </c>
      <c r="BX30" s="107">
        <f t="shared" si="161"/>
        <v>43929</v>
      </c>
      <c r="BY30" s="107">
        <f t="shared" si="162"/>
        <v>43930</v>
      </c>
      <c r="BZ30" s="107">
        <f t="shared" si="163"/>
        <v>43931</v>
      </c>
      <c r="CA30" s="107">
        <f t="shared" si="164"/>
        <v>43932</v>
      </c>
      <c r="CB30" s="107">
        <f t="shared" si="165"/>
        <v>43935</v>
      </c>
      <c r="CC30" s="107"/>
      <c r="CD30" s="107">
        <f>CD$19+47</f>
        <v>43920</v>
      </c>
      <c r="CE30" s="107">
        <f t="shared" ref="CE30:CQ30" si="167">CE$19+47</f>
        <v>43921</v>
      </c>
      <c r="CF30" s="107">
        <f t="shared" si="167"/>
        <v>43922</v>
      </c>
      <c r="CG30" s="107">
        <f t="shared" si="167"/>
        <v>43923</v>
      </c>
      <c r="CH30" s="107">
        <f t="shared" si="167"/>
        <v>43924</v>
      </c>
      <c r="CI30" s="107">
        <f t="shared" si="167"/>
        <v>43925</v>
      </c>
      <c r="CJ30" s="107">
        <f t="shared" si="167"/>
        <v>43926</v>
      </c>
      <c r="CK30" s="107">
        <f t="shared" si="167"/>
        <v>43927</v>
      </c>
      <c r="CL30" s="107">
        <f t="shared" si="167"/>
        <v>43928</v>
      </c>
      <c r="CM30" s="107">
        <f t="shared" si="167"/>
        <v>43929</v>
      </c>
      <c r="CN30" s="107">
        <f t="shared" si="167"/>
        <v>43930</v>
      </c>
      <c r="CO30" s="107">
        <f t="shared" si="167"/>
        <v>43931</v>
      </c>
      <c r="CP30" s="107">
        <f t="shared" si="167"/>
        <v>43932</v>
      </c>
      <c r="CQ30" s="107">
        <f t="shared" si="167"/>
        <v>43933</v>
      </c>
      <c r="CT30" s="113"/>
      <c r="DC30" s="114" t="s">
        <v>29</v>
      </c>
      <c r="DD30" s="114" t="s">
        <v>115</v>
      </c>
    </row>
    <row r="31" spans="2:128" ht="12.75" x14ac:dyDescent="0.2">
      <c r="B31" s="35"/>
      <c r="C31" s="11" t="s">
        <v>30</v>
      </c>
      <c r="D31" s="18" t="str">
        <f t="shared" si="15"/>
        <v>Transmission des réclamations par l'employeur aux OS</v>
      </c>
      <c r="E31" s="75" t="s">
        <v>170</v>
      </c>
      <c r="F31" s="51">
        <f t="shared" si="96"/>
        <v>43918</v>
      </c>
      <c r="G31" s="51">
        <f t="shared" si="97"/>
        <v>43922</v>
      </c>
      <c r="H31" s="51">
        <f t="shared" si="98"/>
        <v>43923</v>
      </c>
      <c r="I31" s="51">
        <f t="shared" si="99"/>
        <v>43924</v>
      </c>
      <c r="J31" s="51">
        <f t="shared" si="100"/>
        <v>43925</v>
      </c>
      <c r="K31" s="51">
        <f t="shared" si="101"/>
        <v>43925</v>
      </c>
      <c r="L31" s="51">
        <f t="shared" si="102"/>
        <v>43925</v>
      </c>
      <c r="M31" s="51">
        <f t="shared" si="103"/>
        <v>43928</v>
      </c>
      <c r="N31" s="51">
        <f t="shared" si="104"/>
        <v>43929</v>
      </c>
      <c r="O31" s="51">
        <f t="shared" si="105"/>
        <v>43930</v>
      </c>
      <c r="P31" s="51">
        <f t="shared" si="106"/>
        <v>43931</v>
      </c>
      <c r="Q31" s="51">
        <f t="shared" si="107"/>
        <v>43932</v>
      </c>
      <c r="R31" s="51">
        <f t="shared" si="108"/>
        <v>43932</v>
      </c>
      <c r="S31" s="55">
        <f t="shared" si="109"/>
        <v>43932</v>
      </c>
      <c r="T31" s="52"/>
      <c r="U31" s="120"/>
      <c r="V31" s="107">
        <f t="shared" si="110"/>
        <v>43918</v>
      </c>
      <c r="W31" s="107">
        <f t="shared" si="111"/>
        <v>43922</v>
      </c>
      <c r="X31" s="107">
        <f t="shared" si="112"/>
        <v>43923</v>
      </c>
      <c r="Y31" s="107">
        <f t="shared" si="113"/>
        <v>43924</v>
      </c>
      <c r="Z31" s="107">
        <f t="shared" si="114"/>
        <v>43925</v>
      </c>
      <c r="AA31" s="107">
        <f t="shared" si="115"/>
        <v>43925</v>
      </c>
      <c r="AB31" s="107">
        <f t="shared" si="116"/>
        <v>43925</v>
      </c>
      <c r="AC31" s="107">
        <f t="shared" si="117"/>
        <v>43928</v>
      </c>
      <c r="AD31" s="107">
        <f t="shared" si="118"/>
        <v>43929</v>
      </c>
      <c r="AE31" s="107">
        <f t="shared" si="119"/>
        <v>43930</v>
      </c>
      <c r="AF31" s="107">
        <f t="shared" si="120"/>
        <v>43931</v>
      </c>
      <c r="AG31" s="107">
        <f t="shared" si="121"/>
        <v>43932</v>
      </c>
      <c r="AH31" s="107">
        <f t="shared" si="122"/>
        <v>43932</v>
      </c>
      <c r="AI31" s="107">
        <f t="shared" si="123"/>
        <v>43932</v>
      </c>
      <c r="AJ31" s="107"/>
      <c r="AK31" s="107">
        <f t="shared" si="124"/>
        <v>43920</v>
      </c>
      <c r="AL31" s="107">
        <f t="shared" si="125"/>
        <v>43922</v>
      </c>
      <c r="AM31" s="107">
        <f t="shared" si="126"/>
        <v>43923</v>
      </c>
      <c r="AN31" s="107">
        <f t="shared" si="127"/>
        <v>43924</v>
      </c>
      <c r="AO31" s="107">
        <f t="shared" si="128"/>
        <v>43925</v>
      </c>
      <c r="AP31" s="107">
        <f t="shared" si="129"/>
        <v>43925</v>
      </c>
      <c r="AQ31" s="107">
        <f t="shared" si="130"/>
        <v>43925</v>
      </c>
      <c r="AR31" s="107">
        <f t="shared" si="131"/>
        <v>43928</v>
      </c>
      <c r="AS31" s="107">
        <f t="shared" si="132"/>
        <v>43929</v>
      </c>
      <c r="AT31" s="107">
        <f t="shared" si="133"/>
        <v>43930</v>
      </c>
      <c r="AU31" s="107">
        <f t="shared" si="134"/>
        <v>43931</v>
      </c>
      <c r="AV31" s="107">
        <f t="shared" si="135"/>
        <v>43932</v>
      </c>
      <c r="AW31" s="107">
        <f t="shared" si="136"/>
        <v>43932</v>
      </c>
      <c r="AX31" s="107">
        <f t="shared" si="137"/>
        <v>43932</v>
      </c>
      <c r="AY31" s="107"/>
      <c r="AZ31" s="107">
        <f t="shared" si="138"/>
        <v>43922</v>
      </c>
      <c r="BA31" s="107">
        <f t="shared" si="139"/>
        <v>43922</v>
      </c>
      <c r="BB31" s="107">
        <f t="shared" si="140"/>
        <v>43923</v>
      </c>
      <c r="BC31" s="107">
        <f t="shared" si="141"/>
        <v>43924</v>
      </c>
      <c r="BD31" s="107">
        <f t="shared" si="142"/>
        <v>43925</v>
      </c>
      <c r="BE31" s="107">
        <f t="shared" si="143"/>
        <v>43928</v>
      </c>
      <c r="BF31" s="107">
        <f t="shared" si="144"/>
        <v>43928</v>
      </c>
      <c r="BG31" s="107">
        <f t="shared" si="145"/>
        <v>43928</v>
      </c>
      <c r="BH31" s="107">
        <f t="shared" si="146"/>
        <v>43929</v>
      </c>
      <c r="BI31" s="107">
        <f t="shared" si="147"/>
        <v>43930</v>
      </c>
      <c r="BJ31" s="107">
        <f t="shared" si="148"/>
        <v>43931</v>
      </c>
      <c r="BK31" s="107">
        <f t="shared" si="149"/>
        <v>43932</v>
      </c>
      <c r="BL31" s="107">
        <f t="shared" si="150"/>
        <v>43935</v>
      </c>
      <c r="BM31" s="107">
        <f t="shared" si="151"/>
        <v>43935</v>
      </c>
      <c r="BN31" s="107"/>
      <c r="BO31" s="107">
        <f t="shared" si="152"/>
        <v>43922</v>
      </c>
      <c r="BP31" s="107">
        <f t="shared" si="153"/>
        <v>43922</v>
      </c>
      <c r="BQ31" s="107">
        <f t="shared" si="154"/>
        <v>43923</v>
      </c>
      <c r="BR31" s="107">
        <f t="shared" si="155"/>
        <v>43924</v>
      </c>
      <c r="BS31" s="107">
        <f t="shared" si="156"/>
        <v>43925</v>
      </c>
      <c r="BT31" s="107">
        <f t="shared" si="157"/>
        <v>43928</v>
      </c>
      <c r="BU31" s="107">
        <f t="shared" si="158"/>
        <v>43928</v>
      </c>
      <c r="BV31" s="107">
        <f t="shared" si="159"/>
        <v>43928</v>
      </c>
      <c r="BW31" s="107">
        <f t="shared" si="160"/>
        <v>43929</v>
      </c>
      <c r="BX31" s="107">
        <f t="shared" si="161"/>
        <v>43930</v>
      </c>
      <c r="BY31" s="107">
        <f t="shared" si="162"/>
        <v>43931</v>
      </c>
      <c r="BZ31" s="107">
        <f t="shared" si="163"/>
        <v>43932</v>
      </c>
      <c r="CA31" s="107">
        <f t="shared" si="164"/>
        <v>43935</v>
      </c>
      <c r="CB31" s="107">
        <f t="shared" si="165"/>
        <v>43935</v>
      </c>
      <c r="CC31" s="107"/>
      <c r="CD31" s="107">
        <f>CD$19+48</f>
        <v>43921</v>
      </c>
      <c r="CE31" s="107">
        <f t="shared" ref="CE31:CQ31" si="168">CE$19+48</f>
        <v>43922</v>
      </c>
      <c r="CF31" s="107">
        <f t="shared" si="168"/>
        <v>43923</v>
      </c>
      <c r="CG31" s="107">
        <f t="shared" si="168"/>
        <v>43924</v>
      </c>
      <c r="CH31" s="107">
        <f t="shared" si="168"/>
        <v>43925</v>
      </c>
      <c r="CI31" s="107">
        <f t="shared" si="168"/>
        <v>43926</v>
      </c>
      <c r="CJ31" s="107">
        <f t="shared" si="168"/>
        <v>43927</v>
      </c>
      <c r="CK31" s="107">
        <f t="shared" si="168"/>
        <v>43928</v>
      </c>
      <c r="CL31" s="107">
        <f t="shared" si="168"/>
        <v>43929</v>
      </c>
      <c r="CM31" s="107">
        <f t="shared" si="168"/>
        <v>43930</v>
      </c>
      <c r="CN31" s="107">
        <f t="shared" si="168"/>
        <v>43931</v>
      </c>
      <c r="CO31" s="107">
        <f t="shared" si="168"/>
        <v>43932</v>
      </c>
      <c r="CP31" s="107">
        <f t="shared" si="168"/>
        <v>43933</v>
      </c>
      <c r="CQ31" s="107">
        <f t="shared" si="168"/>
        <v>43934</v>
      </c>
      <c r="DC31" s="114" t="s">
        <v>31</v>
      </c>
      <c r="DD31" s="114" t="s">
        <v>116</v>
      </c>
    </row>
    <row r="32" spans="2:128" ht="12.75" x14ac:dyDescent="0.2">
      <c r="B32" s="35"/>
      <c r="C32" s="11" t="s">
        <v>32</v>
      </c>
      <c r="D32" s="18" t="str">
        <f t="shared" si="15"/>
        <v>Recours possible de l'employeur si non respect de la loi du 20.09.48 (CE)</v>
      </c>
      <c r="E32" s="70" t="s">
        <v>170</v>
      </c>
      <c r="F32" s="13">
        <f t="shared" si="96"/>
        <v>43925</v>
      </c>
      <c r="G32" s="13">
        <f t="shared" si="97"/>
        <v>43925</v>
      </c>
      <c r="H32" s="13">
        <f t="shared" si="98"/>
        <v>43925</v>
      </c>
      <c r="I32" s="13">
        <f t="shared" si="99"/>
        <v>43928</v>
      </c>
      <c r="J32" s="13">
        <f t="shared" si="100"/>
        <v>43929</v>
      </c>
      <c r="K32" s="13">
        <f t="shared" si="101"/>
        <v>43930</v>
      </c>
      <c r="L32" s="13">
        <f t="shared" si="102"/>
        <v>43931</v>
      </c>
      <c r="M32" s="13">
        <f t="shared" si="103"/>
        <v>43932</v>
      </c>
      <c r="N32" s="13">
        <f t="shared" si="104"/>
        <v>43932</v>
      </c>
      <c r="O32" s="13">
        <f t="shared" si="105"/>
        <v>43932</v>
      </c>
      <c r="P32" s="13">
        <f t="shared" si="106"/>
        <v>43935</v>
      </c>
      <c r="Q32" s="13">
        <f t="shared" si="107"/>
        <v>43936</v>
      </c>
      <c r="R32" s="13">
        <f t="shared" si="108"/>
        <v>43937</v>
      </c>
      <c r="S32" s="55">
        <f t="shared" si="109"/>
        <v>43938</v>
      </c>
      <c r="T32" s="52"/>
      <c r="U32" s="120"/>
      <c r="V32" s="107">
        <f t="shared" si="110"/>
        <v>43925</v>
      </c>
      <c r="W32" s="107">
        <f t="shared" si="111"/>
        <v>43925</v>
      </c>
      <c r="X32" s="107">
        <f t="shared" si="112"/>
        <v>43925</v>
      </c>
      <c r="Y32" s="107">
        <f t="shared" si="113"/>
        <v>43928</v>
      </c>
      <c r="Z32" s="107">
        <f t="shared" si="114"/>
        <v>43929</v>
      </c>
      <c r="AA32" s="107">
        <f t="shared" si="115"/>
        <v>43930</v>
      </c>
      <c r="AB32" s="107">
        <f t="shared" si="116"/>
        <v>43931</v>
      </c>
      <c r="AC32" s="107">
        <f t="shared" si="117"/>
        <v>43932</v>
      </c>
      <c r="AD32" s="107">
        <f t="shared" si="118"/>
        <v>43932</v>
      </c>
      <c r="AE32" s="107">
        <f t="shared" si="119"/>
        <v>43932</v>
      </c>
      <c r="AF32" s="107">
        <f t="shared" si="120"/>
        <v>43935</v>
      </c>
      <c r="AG32" s="107">
        <f t="shared" si="121"/>
        <v>43936</v>
      </c>
      <c r="AH32" s="107">
        <f t="shared" si="122"/>
        <v>43937</v>
      </c>
      <c r="AI32" s="107">
        <f t="shared" si="123"/>
        <v>43938</v>
      </c>
      <c r="AJ32" s="107"/>
      <c r="AK32" s="107">
        <f t="shared" si="124"/>
        <v>43925</v>
      </c>
      <c r="AL32" s="107">
        <f t="shared" si="125"/>
        <v>43925</v>
      </c>
      <c r="AM32" s="107">
        <f t="shared" si="126"/>
        <v>43925</v>
      </c>
      <c r="AN32" s="107">
        <f t="shared" si="127"/>
        <v>43928</v>
      </c>
      <c r="AO32" s="107">
        <f t="shared" si="128"/>
        <v>43929</v>
      </c>
      <c r="AP32" s="107">
        <f t="shared" si="129"/>
        <v>43930</v>
      </c>
      <c r="AQ32" s="107">
        <f t="shared" si="130"/>
        <v>43931</v>
      </c>
      <c r="AR32" s="107">
        <f t="shared" si="131"/>
        <v>43932</v>
      </c>
      <c r="AS32" s="107">
        <f t="shared" si="132"/>
        <v>43932</v>
      </c>
      <c r="AT32" s="107">
        <f t="shared" si="133"/>
        <v>43932</v>
      </c>
      <c r="AU32" s="107">
        <f t="shared" si="134"/>
        <v>43935</v>
      </c>
      <c r="AV32" s="107">
        <f t="shared" si="135"/>
        <v>43936</v>
      </c>
      <c r="AW32" s="107">
        <f t="shared" si="136"/>
        <v>43937</v>
      </c>
      <c r="AX32" s="107">
        <f t="shared" si="137"/>
        <v>43938</v>
      </c>
      <c r="AY32" s="107"/>
      <c r="AZ32" s="107">
        <f t="shared" si="138"/>
        <v>43925</v>
      </c>
      <c r="BA32" s="107">
        <f t="shared" si="139"/>
        <v>43928</v>
      </c>
      <c r="BB32" s="107">
        <f t="shared" si="140"/>
        <v>43928</v>
      </c>
      <c r="BC32" s="107">
        <f t="shared" si="141"/>
        <v>43928</v>
      </c>
      <c r="BD32" s="107">
        <f t="shared" si="142"/>
        <v>43929</v>
      </c>
      <c r="BE32" s="107">
        <f t="shared" si="143"/>
        <v>43930</v>
      </c>
      <c r="BF32" s="107">
        <f t="shared" si="144"/>
        <v>43931</v>
      </c>
      <c r="BG32" s="107">
        <f t="shared" si="145"/>
        <v>43932</v>
      </c>
      <c r="BH32" s="107">
        <f t="shared" si="146"/>
        <v>43935</v>
      </c>
      <c r="BI32" s="107">
        <f t="shared" si="147"/>
        <v>43935</v>
      </c>
      <c r="BJ32" s="107">
        <f t="shared" si="148"/>
        <v>43935</v>
      </c>
      <c r="BK32" s="107">
        <f t="shared" si="149"/>
        <v>43936</v>
      </c>
      <c r="BL32" s="107">
        <f t="shared" si="150"/>
        <v>43937</v>
      </c>
      <c r="BM32" s="107">
        <f t="shared" si="151"/>
        <v>43938</v>
      </c>
      <c r="BN32" s="107"/>
      <c r="BO32" s="107">
        <f t="shared" si="152"/>
        <v>43925</v>
      </c>
      <c r="BP32" s="107">
        <f t="shared" si="153"/>
        <v>43928</v>
      </c>
      <c r="BQ32" s="107">
        <f t="shared" si="154"/>
        <v>43928</v>
      </c>
      <c r="BR32" s="107">
        <f t="shared" si="155"/>
        <v>43928</v>
      </c>
      <c r="BS32" s="107">
        <f t="shared" si="156"/>
        <v>43929</v>
      </c>
      <c r="BT32" s="107">
        <f t="shared" si="157"/>
        <v>43930</v>
      </c>
      <c r="BU32" s="107">
        <f t="shared" si="158"/>
        <v>43931</v>
      </c>
      <c r="BV32" s="107">
        <f t="shared" si="159"/>
        <v>43932</v>
      </c>
      <c r="BW32" s="107">
        <f t="shared" si="160"/>
        <v>43935</v>
      </c>
      <c r="BX32" s="107">
        <f t="shared" si="161"/>
        <v>43935</v>
      </c>
      <c r="BY32" s="107">
        <f t="shared" si="162"/>
        <v>43935</v>
      </c>
      <c r="BZ32" s="107">
        <f t="shared" si="163"/>
        <v>43936</v>
      </c>
      <c r="CA32" s="107">
        <f t="shared" si="164"/>
        <v>43937</v>
      </c>
      <c r="CB32" s="107">
        <f t="shared" si="165"/>
        <v>43938</v>
      </c>
      <c r="CC32" s="107"/>
      <c r="CD32" s="107">
        <f>CD$19+52</f>
        <v>43925</v>
      </c>
      <c r="CE32" s="107">
        <f t="shared" ref="CE32:CQ32" si="169">CE$19+52</f>
        <v>43926</v>
      </c>
      <c r="CF32" s="107">
        <f t="shared" si="169"/>
        <v>43927</v>
      </c>
      <c r="CG32" s="107">
        <f t="shared" si="169"/>
        <v>43928</v>
      </c>
      <c r="CH32" s="107">
        <f t="shared" si="169"/>
        <v>43929</v>
      </c>
      <c r="CI32" s="107">
        <f t="shared" si="169"/>
        <v>43930</v>
      </c>
      <c r="CJ32" s="107">
        <f t="shared" si="169"/>
        <v>43931</v>
      </c>
      <c r="CK32" s="107">
        <f t="shared" si="169"/>
        <v>43932</v>
      </c>
      <c r="CL32" s="107">
        <f t="shared" si="169"/>
        <v>43933</v>
      </c>
      <c r="CM32" s="107">
        <f t="shared" si="169"/>
        <v>43934</v>
      </c>
      <c r="CN32" s="107">
        <f t="shared" si="169"/>
        <v>43935</v>
      </c>
      <c r="CO32" s="107">
        <f t="shared" si="169"/>
        <v>43936</v>
      </c>
      <c r="CP32" s="107">
        <f t="shared" si="169"/>
        <v>43937</v>
      </c>
      <c r="CQ32" s="107">
        <f t="shared" si="169"/>
        <v>43938</v>
      </c>
      <c r="DC32" s="114" t="s">
        <v>188</v>
      </c>
      <c r="DD32" s="114" t="s">
        <v>142</v>
      </c>
    </row>
    <row r="33" spans="2:128" ht="12.75" x14ac:dyDescent="0.2">
      <c r="B33" s="35"/>
      <c r="C33" s="11" t="s">
        <v>33</v>
      </c>
      <c r="D33" s="12" t="str">
        <f t="shared" si="15"/>
        <v>Modifications éventuelles des listes de candidats par OS</v>
      </c>
      <c r="E33" s="68" t="s">
        <v>170</v>
      </c>
      <c r="F33" s="13">
        <f t="shared" si="96"/>
        <v>43925</v>
      </c>
      <c r="G33" s="13">
        <f t="shared" si="97"/>
        <v>43928</v>
      </c>
      <c r="H33" s="13">
        <f t="shared" si="98"/>
        <v>43929</v>
      </c>
      <c r="I33" s="13">
        <f t="shared" si="99"/>
        <v>43930</v>
      </c>
      <c r="J33" s="13">
        <f t="shared" si="100"/>
        <v>43931</v>
      </c>
      <c r="K33" s="13">
        <f t="shared" si="101"/>
        <v>43932</v>
      </c>
      <c r="L33" s="13">
        <f t="shared" si="102"/>
        <v>43932</v>
      </c>
      <c r="M33" s="13">
        <f t="shared" si="103"/>
        <v>43932</v>
      </c>
      <c r="N33" s="13">
        <f t="shared" si="104"/>
        <v>43935</v>
      </c>
      <c r="O33" s="13">
        <f t="shared" si="105"/>
        <v>43936</v>
      </c>
      <c r="P33" s="13">
        <f t="shared" si="106"/>
        <v>43937</v>
      </c>
      <c r="Q33" s="13">
        <f t="shared" si="107"/>
        <v>43938</v>
      </c>
      <c r="R33" s="13">
        <f t="shared" si="108"/>
        <v>43939</v>
      </c>
      <c r="S33" s="55">
        <f t="shared" si="109"/>
        <v>43939</v>
      </c>
      <c r="T33" s="52"/>
      <c r="U33" s="120"/>
      <c r="V33" s="107">
        <f t="shared" si="110"/>
        <v>43925</v>
      </c>
      <c r="W33" s="107">
        <f t="shared" si="111"/>
        <v>43928</v>
      </c>
      <c r="X33" s="107">
        <f t="shared" si="112"/>
        <v>43929</v>
      </c>
      <c r="Y33" s="107">
        <f t="shared" si="113"/>
        <v>43930</v>
      </c>
      <c r="Z33" s="107">
        <f t="shared" si="114"/>
        <v>43931</v>
      </c>
      <c r="AA33" s="107">
        <f t="shared" si="115"/>
        <v>43932</v>
      </c>
      <c r="AB33" s="107">
        <f t="shared" si="116"/>
        <v>43932</v>
      </c>
      <c r="AC33" s="107">
        <f t="shared" si="117"/>
        <v>43932</v>
      </c>
      <c r="AD33" s="107">
        <f t="shared" si="118"/>
        <v>43935</v>
      </c>
      <c r="AE33" s="107">
        <f t="shared" si="119"/>
        <v>43936</v>
      </c>
      <c r="AF33" s="107">
        <f t="shared" si="120"/>
        <v>43937</v>
      </c>
      <c r="AG33" s="107">
        <f t="shared" si="121"/>
        <v>43938</v>
      </c>
      <c r="AH33" s="107">
        <f t="shared" si="122"/>
        <v>43939</v>
      </c>
      <c r="AI33" s="107">
        <f t="shared" si="123"/>
        <v>43939</v>
      </c>
      <c r="AJ33" s="107"/>
      <c r="AK33" s="107">
        <f t="shared" si="124"/>
        <v>43925</v>
      </c>
      <c r="AL33" s="107">
        <f t="shared" si="125"/>
        <v>43928</v>
      </c>
      <c r="AM33" s="107">
        <f t="shared" si="126"/>
        <v>43929</v>
      </c>
      <c r="AN33" s="107">
        <f t="shared" si="127"/>
        <v>43930</v>
      </c>
      <c r="AO33" s="107">
        <f t="shared" si="128"/>
        <v>43931</v>
      </c>
      <c r="AP33" s="107">
        <f t="shared" si="129"/>
        <v>43932</v>
      </c>
      <c r="AQ33" s="107">
        <f t="shared" si="130"/>
        <v>43932</v>
      </c>
      <c r="AR33" s="107">
        <f t="shared" si="131"/>
        <v>43932</v>
      </c>
      <c r="AS33" s="107">
        <f t="shared" si="132"/>
        <v>43935</v>
      </c>
      <c r="AT33" s="107">
        <f t="shared" si="133"/>
        <v>43936</v>
      </c>
      <c r="AU33" s="107">
        <f t="shared" si="134"/>
        <v>43937</v>
      </c>
      <c r="AV33" s="107">
        <f t="shared" si="135"/>
        <v>43938</v>
      </c>
      <c r="AW33" s="107">
        <f t="shared" si="136"/>
        <v>43939</v>
      </c>
      <c r="AX33" s="107">
        <f t="shared" si="137"/>
        <v>43939</v>
      </c>
      <c r="AY33" s="107"/>
      <c r="AZ33" s="107">
        <f t="shared" si="138"/>
        <v>43928</v>
      </c>
      <c r="BA33" s="107">
        <f t="shared" si="139"/>
        <v>43928</v>
      </c>
      <c r="BB33" s="107">
        <f t="shared" si="140"/>
        <v>43929</v>
      </c>
      <c r="BC33" s="107">
        <f t="shared" si="141"/>
        <v>43930</v>
      </c>
      <c r="BD33" s="107">
        <f t="shared" si="142"/>
        <v>43931</v>
      </c>
      <c r="BE33" s="107">
        <f t="shared" si="143"/>
        <v>43932</v>
      </c>
      <c r="BF33" s="107">
        <f t="shared" si="144"/>
        <v>43935</v>
      </c>
      <c r="BG33" s="107">
        <f t="shared" si="145"/>
        <v>43935</v>
      </c>
      <c r="BH33" s="107">
        <f t="shared" si="146"/>
        <v>43935</v>
      </c>
      <c r="BI33" s="107">
        <f t="shared" si="147"/>
        <v>43936</v>
      </c>
      <c r="BJ33" s="107">
        <f t="shared" si="148"/>
        <v>43937</v>
      </c>
      <c r="BK33" s="107">
        <f t="shared" si="149"/>
        <v>43938</v>
      </c>
      <c r="BL33" s="107">
        <f t="shared" si="150"/>
        <v>43939</v>
      </c>
      <c r="BM33" s="107">
        <f t="shared" si="151"/>
        <v>43942</v>
      </c>
      <c r="BN33" s="107"/>
      <c r="BO33" s="107">
        <f t="shared" si="152"/>
        <v>43928</v>
      </c>
      <c r="BP33" s="107">
        <f t="shared" si="153"/>
        <v>43928</v>
      </c>
      <c r="BQ33" s="107">
        <f t="shared" si="154"/>
        <v>43929</v>
      </c>
      <c r="BR33" s="107">
        <f t="shared" si="155"/>
        <v>43930</v>
      </c>
      <c r="BS33" s="107">
        <f t="shared" si="156"/>
        <v>43931</v>
      </c>
      <c r="BT33" s="107">
        <f t="shared" si="157"/>
        <v>43932</v>
      </c>
      <c r="BU33" s="107">
        <f t="shared" si="158"/>
        <v>43935</v>
      </c>
      <c r="BV33" s="107">
        <f t="shared" si="159"/>
        <v>43935</v>
      </c>
      <c r="BW33" s="107">
        <f t="shared" si="160"/>
        <v>43935</v>
      </c>
      <c r="BX33" s="107">
        <f t="shared" si="161"/>
        <v>43936</v>
      </c>
      <c r="BY33" s="107">
        <f t="shared" si="162"/>
        <v>43937</v>
      </c>
      <c r="BZ33" s="107">
        <f t="shared" si="163"/>
        <v>43938</v>
      </c>
      <c r="CA33" s="107">
        <f t="shared" si="164"/>
        <v>43939</v>
      </c>
      <c r="CB33" s="107">
        <f t="shared" si="165"/>
        <v>43942</v>
      </c>
      <c r="CC33" s="107"/>
      <c r="CD33" s="107">
        <f>CD$19+54</f>
        <v>43927</v>
      </c>
      <c r="CE33" s="107">
        <f t="shared" ref="CE33:CQ34" si="170">CE$19+54</f>
        <v>43928</v>
      </c>
      <c r="CF33" s="107">
        <f t="shared" si="170"/>
        <v>43929</v>
      </c>
      <c r="CG33" s="107">
        <f t="shared" si="170"/>
        <v>43930</v>
      </c>
      <c r="CH33" s="107">
        <f t="shared" si="170"/>
        <v>43931</v>
      </c>
      <c r="CI33" s="107">
        <f t="shared" si="170"/>
        <v>43932</v>
      </c>
      <c r="CJ33" s="107">
        <f t="shared" si="170"/>
        <v>43933</v>
      </c>
      <c r="CK33" s="107">
        <f t="shared" si="170"/>
        <v>43934</v>
      </c>
      <c r="CL33" s="107">
        <f t="shared" si="170"/>
        <v>43935</v>
      </c>
      <c r="CM33" s="107">
        <f t="shared" si="170"/>
        <v>43936</v>
      </c>
      <c r="CN33" s="107">
        <f t="shared" si="170"/>
        <v>43937</v>
      </c>
      <c r="CO33" s="107">
        <f t="shared" si="170"/>
        <v>43938</v>
      </c>
      <c r="CP33" s="107">
        <f t="shared" si="170"/>
        <v>43939</v>
      </c>
      <c r="CQ33" s="107">
        <f t="shared" si="170"/>
        <v>43940</v>
      </c>
      <c r="DC33" s="114" t="s">
        <v>34</v>
      </c>
      <c r="DD33" s="114" t="s">
        <v>117</v>
      </c>
    </row>
    <row r="34" spans="2:128" ht="12.75" x14ac:dyDescent="0.2">
      <c r="B34" s="35"/>
      <c r="C34" s="11" t="s">
        <v>33</v>
      </c>
      <c r="D34" s="18" t="str">
        <f t="shared" si="15"/>
        <v>Désignation des membres des bureaux de vote</v>
      </c>
      <c r="E34" s="70" t="s">
        <v>170</v>
      </c>
      <c r="F34" s="13">
        <f t="shared" si="96"/>
        <v>43925</v>
      </c>
      <c r="G34" s="13">
        <f t="shared" si="97"/>
        <v>43928</v>
      </c>
      <c r="H34" s="13">
        <f t="shared" si="98"/>
        <v>43929</v>
      </c>
      <c r="I34" s="13">
        <f t="shared" si="99"/>
        <v>43930</v>
      </c>
      <c r="J34" s="13">
        <f t="shared" si="100"/>
        <v>43931</v>
      </c>
      <c r="K34" s="13">
        <f t="shared" si="101"/>
        <v>43932</v>
      </c>
      <c r="L34" s="13">
        <f t="shared" si="102"/>
        <v>43932</v>
      </c>
      <c r="M34" s="13">
        <f t="shared" si="103"/>
        <v>43932</v>
      </c>
      <c r="N34" s="13">
        <f t="shared" si="104"/>
        <v>43935</v>
      </c>
      <c r="O34" s="13">
        <f t="shared" si="105"/>
        <v>43936</v>
      </c>
      <c r="P34" s="13">
        <f t="shared" si="106"/>
        <v>43937</v>
      </c>
      <c r="Q34" s="13">
        <f t="shared" si="107"/>
        <v>43938</v>
      </c>
      <c r="R34" s="13">
        <f t="shared" si="108"/>
        <v>43939</v>
      </c>
      <c r="S34" s="55">
        <f t="shared" si="109"/>
        <v>43939</v>
      </c>
      <c r="T34" s="52"/>
      <c r="U34" s="120"/>
      <c r="V34" s="107">
        <f t="shared" si="110"/>
        <v>43925</v>
      </c>
      <c r="W34" s="107">
        <f t="shared" si="111"/>
        <v>43928</v>
      </c>
      <c r="X34" s="107">
        <f t="shared" si="112"/>
        <v>43929</v>
      </c>
      <c r="Y34" s="107">
        <f t="shared" si="113"/>
        <v>43930</v>
      </c>
      <c r="Z34" s="107">
        <f t="shared" si="114"/>
        <v>43931</v>
      </c>
      <c r="AA34" s="107">
        <f t="shared" si="115"/>
        <v>43932</v>
      </c>
      <c r="AB34" s="107">
        <f t="shared" si="116"/>
        <v>43932</v>
      </c>
      <c r="AC34" s="107">
        <f t="shared" si="117"/>
        <v>43932</v>
      </c>
      <c r="AD34" s="107">
        <f t="shared" si="118"/>
        <v>43935</v>
      </c>
      <c r="AE34" s="107">
        <f t="shared" si="119"/>
        <v>43936</v>
      </c>
      <c r="AF34" s="107">
        <f t="shared" si="120"/>
        <v>43937</v>
      </c>
      <c r="AG34" s="107">
        <f t="shared" si="121"/>
        <v>43938</v>
      </c>
      <c r="AH34" s="107">
        <f t="shared" si="122"/>
        <v>43939</v>
      </c>
      <c r="AI34" s="107">
        <f t="shared" si="123"/>
        <v>43939</v>
      </c>
      <c r="AJ34" s="107"/>
      <c r="AK34" s="107">
        <f t="shared" si="124"/>
        <v>43925</v>
      </c>
      <c r="AL34" s="107">
        <f t="shared" si="125"/>
        <v>43928</v>
      </c>
      <c r="AM34" s="107">
        <f t="shared" si="126"/>
        <v>43929</v>
      </c>
      <c r="AN34" s="107">
        <f t="shared" si="127"/>
        <v>43930</v>
      </c>
      <c r="AO34" s="107">
        <f t="shared" si="128"/>
        <v>43931</v>
      </c>
      <c r="AP34" s="107">
        <f t="shared" si="129"/>
        <v>43932</v>
      </c>
      <c r="AQ34" s="107">
        <f t="shared" si="130"/>
        <v>43932</v>
      </c>
      <c r="AR34" s="107">
        <f t="shared" si="131"/>
        <v>43932</v>
      </c>
      <c r="AS34" s="107">
        <f t="shared" si="132"/>
        <v>43935</v>
      </c>
      <c r="AT34" s="107">
        <f t="shared" si="133"/>
        <v>43936</v>
      </c>
      <c r="AU34" s="107">
        <f t="shared" si="134"/>
        <v>43937</v>
      </c>
      <c r="AV34" s="107">
        <f t="shared" si="135"/>
        <v>43938</v>
      </c>
      <c r="AW34" s="107">
        <f t="shared" si="136"/>
        <v>43939</v>
      </c>
      <c r="AX34" s="107">
        <f t="shared" si="137"/>
        <v>43939</v>
      </c>
      <c r="AY34" s="107"/>
      <c r="AZ34" s="107">
        <f t="shared" si="138"/>
        <v>43928</v>
      </c>
      <c r="BA34" s="107">
        <f t="shared" si="139"/>
        <v>43928</v>
      </c>
      <c r="BB34" s="107">
        <f t="shared" si="140"/>
        <v>43929</v>
      </c>
      <c r="BC34" s="107">
        <f t="shared" si="141"/>
        <v>43930</v>
      </c>
      <c r="BD34" s="107">
        <f t="shared" si="142"/>
        <v>43931</v>
      </c>
      <c r="BE34" s="107">
        <f t="shared" si="143"/>
        <v>43932</v>
      </c>
      <c r="BF34" s="107">
        <f t="shared" si="144"/>
        <v>43935</v>
      </c>
      <c r="BG34" s="107">
        <f t="shared" si="145"/>
        <v>43935</v>
      </c>
      <c r="BH34" s="107">
        <f t="shared" si="146"/>
        <v>43935</v>
      </c>
      <c r="BI34" s="107">
        <f t="shared" si="147"/>
        <v>43936</v>
      </c>
      <c r="BJ34" s="107">
        <f t="shared" si="148"/>
        <v>43937</v>
      </c>
      <c r="BK34" s="107">
        <f t="shared" si="149"/>
        <v>43938</v>
      </c>
      <c r="BL34" s="107">
        <f t="shared" si="150"/>
        <v>43939</v>
      </c>
      <c r="BM34" s="107">
        <f t="shared" si="151"/>
        <v>43942</v>
      </c>
      <c r="BN34" s="107"/>
      <c r="BO34" s="107">
        <f t="shared" si="152"/>
        <v>43928</v>
      </c>
      <c r="BP34" s="107">
        <f t="shared" si="153"/>
        <v>43928</v>
      </c>
      <c r="BQ34" s="107">
        <f t="shared" si="154"/>
        <v>43929</v>
      </c>
      <c r="BR34" s="107">
        <f t="shared" si="155"/>
        <v>43930</v>
      </c>
      <c r="BS34" s="107">
        <f t="shared" si="156"/>
        <v>43931</v>
      </c>
      <c r="BT34" s="107">
        <f t="shared" si="157"/>
        <v>43932</v>
      </c>
      <c r="BU34" s="107">
        <f t="shared" si="158"/>
        <v>43935</v>
      </c>
      <c r="BV34" s="107">
        <f t="shared" si="159"/>
        <v>43935</v>
      </c>
      <c r="BW34" s="107">
        <f t="shared" si="160"/>
        <v>43935</v>
      </c>
      <c r="BX34" s="107">
        <f t="shared" si="161"/>
        <v>43936</v>
      </c>
      <c r="BY34" s="107">
        <f t="shared" si="162"/>
        <v>43937</v>
      </c>
      <c r="BZ34" s="107">
        <f t="shared" si="163"/>
        <v>43938</v>
      </c>
      <c r="CA34" s="107">
        <f t="shared" si="164"/>
        <v>43939</v>
      </c>
      <c r="CB34" s="107">
        <f t="shared" si="165"/>
        <v>43942</v>
      </c>
      <c r="CC34" s="107"/>
      <c r="CD34" s="107">
        <f>CD$19+54</f>
        <v>43927</v>
      </c>
      <c r="CE34" s="107">
        <f t="shared" si="170"/>
        <v>43928</v>
      </c>
      <c r="CF34" s="107">
        <f t="shared" si="170"/>
        <v>43929</v>
      </c>
      <c r="CG34" s="107">
        <f t="shared" si="170"/>
        <v>43930</v>
      </c>
      <c r="CH34" s="107">
        <f t="shared" si="170"/>
        <v>43931</v>
      </c>
      <c r="CI34" s="107">
        <f t="shared" si="170"/>
        <v>43932</v>
      </c>
      <c r="CJ34" s="107">
        <f t="shared" si="170"/>
        <v>43933</v>
      </c>
      <c r="CK34" s="107">
        <f t="shared" si="170"/>
        <v>43934</v>
      </c>
      <c r="CL34" s="107">
        <f t="shared" si="170"/>
        <v>43935</v>
      </c>
      <c r="CM34" s="107">
        <f t="shared" si="170"/>
        <v>43936</v>
      </c>
      <c r="CN34" s="107">
        <f t="shared" si="170"/>
        <v>43937</v>
      </c>
      <c r="CO34" s="107">
        <f t="shared" si="170"/>
        <v>43938</v>
      </c>
      <c r="CP34" s="107">
        <f t="shared" si="170"/>
        <v>43939</v>
      </c>
      <c r="CQ34" s="107">
        <f t="shared" si="170"/>
        <v>43940</v>
      </c>
      <c r="DC34" s="114" t="s">
        <v>35</v>
      </c>
      <c r="DD34" s="114" t="s">
        <v>118</v>
      </c>
    </row>
    <row r="35" spans="2:128" ht="12.75" x14ac:dyDescent="0.2">
      <c r="B35" s="35"/>
      <c r="C35" s="23" t="s">
        <v>36</v>
      </c>
      <c r="D35" s="24" t="str">
        <f t="shared" si="15"/>
        <v>Affichage des listes des candidats modifiées</v>
      </c>
      <c r="E35" s="76" t="s">
        <v>170</v>
      </c>
      <c r="F35" s="25">
        <f t="shared" si="96"/>
        <v>43929</v>
      </c>
      <c r="G35" s="25">
        <f t="shared" si="97"/>
        <v>43930</v>
      </c>
      <c r="H35" s="25">
        <f t="shared" si="98"/>
        <v>43931</v>
      </c>
      <c r="I35" s="25">
        <f t="shared" si="99"/>
        <v>43932</v>
      </c>
      <c r="J35" s="25">
        <f t="shared" si="100"/>
        <v>43932</v>
      </c>
      <c r="K35" s="25">
        <f t="shared" si="101"/>
        <v>43932</v>
      </c>
      <c r="L35" s="25">
        <f t="shared" si="102"/>
        <v>43935</v>
      </c>
      <c r="M35" s="25">
        <f t="shared" si="103"/>
        <v>43936</v>
      </c>
      <c r="N35" s="25">
        <f t="shared" si="104"/>
        <v>43937</v>
      </c>
      <c r="O35" s="25">
        <f t="shared" si="105"/>
        <v>43938</v>
      </c>
      <c r="P35" s="25">
        <f t="shared" si="106"/>
        <v>43939</v>
      </c>
      <c r="Q35" s="25">
        <f t="shared" si="107"/>
        <v>43939</v>
      </c>
      <c r="R35" s="25">
        <f t="shared" si="108"/>
        <v>43939</v>
      </c>
      <c r="S35" s="82">
        <f t="shared" si="109"/>
        <v>43942</v>
      </c>
      <c r="T35" s="52"/>
      <c r="U35" s="120"/>
      <c r="V35" s="107">
        <f t="shared" si="110"/>
        <v>43929</v>
      </c>
      <c r="W35" s="107">
        <f t="shared" si="111"/>
        <v>43930</v>
      </c>
      <c r="X35" s="107">
        <f t="shared" si="112"/>
        <v>43931</v>
      </c>
      <c r="Y35" s="107">
        <f t="shared" si="113"/>
        <v>43932</v>
      </c>
      <c r="Z35" s="107">
        <f t="shared" si="114"/>
        <v>43932</v>
      </c>
      <c r="AA35" s="107">
        <f t="shared" si="115"/>
        <v>43932</v>
      </c>
      <c r="AB35" s="107">
        <f t="shared" si="116"/>
        <v>43935</v>
      </c>
      <c r="AC35" s="107">
        <f t="shared" si="117"/>
        <v>43936</v>
      </c>
      <c r="AD35" s="107">
        <f t="shared" si="118"/>
        <v>43937</v>
      </c>
      <c r="AE35" s="107">
        <f t="shared" si="119"/>
        <v>43938</v>
      </c>
      <c r="AF35" s="107">
        <f t="shared" si="120"/>
        <v>43939</v>
      </c>
      <c r="AG35" s="107">
        <f t="shared" si="121"/>
        <v>43939</v>
      </c>
      <c r="AH35" s="107">
        <f t="shared" si="122"/>
        <v>43939</v>
      </c>
      <c r="AI35" s="107">
        <f t="shared" si="123"/>
        <v>43942</v>
      </c>
      <c r="AJ35" s="107"/>
      <c r="AK35" s="107">
        <f t="shared" si="124"/>
        <v>43929</v>
      </c>
      <c r="AL35" s="107">
        <f t="shared" si="125"/>
        <v>43930</v>
      </c>
      <c r="AM35" s="107">
        <f t="shared" si="126"/>
        <v>43931</v>
      </c>
      <c r="AN35" s="107">
        <f t="shared" si="127"/>
        <v>43932</v>
      </c>
      <c r="AO35" s="107">
        <f t="shared" si="128"/>
        <v>43932</v>
      </c>
      <c r="AP35" s="107">
        <f t="shared" si="129"/>
        <v>43932</v>
      </c>
      <c r="AQ35" s="107">
        <f t="shared" si="130"/>
        <v>43935</v>
      </c>
      <c r="AR35" s="107">
        <f t="shared" si="131"/>
        <v>43936</v>
      </c>
      <c r="AS35" s="107">
        <f t="shared" si="132"/>
        <v>43937</v>
      </c>
      <c r="AT35" s="107">
        <f t="shared" si="133"/>
        <v>43938</v>
      </c>
      <c r="AU35" s="107">
        <f t="shared" si="134"/>
        <v>43939</v>
      </c>
      <c r="AV35" s="107">
        <f t="shared" si="135"/>
        <v>43939</v>
      </c>
      <c r="AW35" s="107">
        <f t="shared" si="136"/>
        <v>43939</v>
      </c>
      <c r="AX35" s="107">
        <f t="shared" si="137"/>
        <v>43942</v>
      </c>
      <c r="AY35" s="107"/>
      <c r="AZ35" s="107">
        <f t="shared" si="138"/>
        <v>43929</v>
      </c>
      <c r="BA35" s="107">
        <f t="shared" si="139"/>
        <v>43930</v>
      </c>
      <c r="BB35" s="107">
        <f t="shared" si="140"/>
        <v>43931</v>
      </c>
      <c r="BC35" s="107">
        <f t="shared" si="141"/>
        <v>43932</v>
      </c>
      <c r="BD35" s="107">
        <f t="shared" si="142"/>
        <v>43935</v>
      </c>
      <c r="BE35" s="107">
        <f t="shared" si="143"/>
        <v>43935</v>
      </c>
      <c r="BF35" s="107">
        <f t="shared" si="144"/>
        <v>43935</v>
      </c>
      <c r="BG35" s="107">
        <f t="shared" si="145"/>
        <v>43936</v>
      </c>
      <c r="BH35" s="107">
        <f t="shared" si="146"/>
        <v>43937</v>
      </c>
      <c r="BI35" s="107">
        <f t="shared" si="147"/>
        <v>43938</v>
      </c>
      <c r="BJ35" s="107">
        <f t="shared" si="148"/>
        <v>43939</v>
      </c>
      <c r="BK35" s="107">
        <f t="shared" si="149"/>
        <v>43942</v>
      </c>
      <c r="BL35" s="107">
        <f t="shared" si="150"/>
        <v>43942</v>
      </c>
      <c r="BM35" s="107">
        <f t="shared" si="151"/>
        <v>43942</v>
      </c>
      <c r="BN35" s="107"/>
      <c r="BO35" s="107">
        <f t="shared" si="152"/>
        <v>43929</v>
      </c>
      <c r="BP35" s="107">
        <f t="shared" si="153"/>
        <v>43930</v>
      </c>
      <c r="BQ35" s="107">
        <f t="shared" si="154"/>
        <v>43931</v>
      </c>
      <c r="BR35" s="107">
        <f t="shared" si="155"/>
        <v>43932</v>
      </c>
      <c r="BS35" s="107">
        <f t="shared" si="156"/>
        <v>43935</v>
      </c>
      <c r="BT35" s="107">
        <f t="shared" si="157"/>
        <v>43935</v>
      </c>
      <c r="BU35" s="107">
        <f t="shared" si="158"/>
        <v>43935</v>
      </c>
      <c r="BV35" s="107">
        <f t="shared" si="159"/>
        <v>43936</v>
      </c>
      <c r="BW35" s="107">
        <f t="shared" si="160"/>
        <v>43937</v>
      </c>
      <c r="BX35" s="107">
        <f t="shared" si="161"/>
        <v>43938</v>
      </c>
      <c r="BY35" s="107">
        <f t="shared" si="162"/>
        <v>43939</v>
      </c>
      <c r="BZ35" s="107">
        <f t="shared" si="163"/>
        <v>43942</v>
      </c>
      <c r="CA35" s="107">
        <f t="shared" si="164"/>
        <v>43942</v>
      </c>
      <c r="CB35" s="107">
        <f t="shared" si="165"/>
        <v>43942</v>
      </c>
      <c r="CC35" s="107"/>
      <c r="CD35" s="107">
        <f>CD$19+56</f>
        <v>43929</v>
      </c>
      <c r="CE35" s="107">
        <f t="shared" ref="CE35:CQ36" si="171">CE$19+56</f>
        <v>43930</v>
      </c>
      <c r="CF35" s="107">
        <f t="shared" si="171"/>
        <v>43931</v>
      </c>
      <c r="CG35" s="107">
        <f t="shared" si="171"/>
        <v>43932</v>
      </c>
      <c r="CH35" s="107">
        <f t="shared" si="171"/>
        <v>43933</v>
      </c>
      <c r="CI35" s="107">
        <f t="shared" si="171"/>
        <v>43934</v>
      </c>
      <c r="CJ35" s="107">
        <f t="shared" si="171"/>
        <v>43935</v>
      </c>
      <c r="CK35" s="107">
        <f t="shared" si="171"/>
        <v>43936</v>
      </c>
      <c r="CL35" s="107">
        <f t="shared" si="171"/>
        <v>43937</v>
      </c>
      <c r="CM35" s="107">
        <f t="shared" si="171"/>
        <v>43938</v>
      </c>
      <c r="CN35" s="107">
        <f t="shared" si="171"/>
        <v>43939</v>
      </c>
      <c r="CO35" s="107">
        <f t="shared" si="171"/>
        <v>43940</v>
      </c>
      <c r="CP35" s="107">
        <f t="shared" si="171"/>
        <v>43941</v>
      </c>
      <c r="CQ35" s="107">
        <f t="shared" si="171"/>
        <v>43942</v>
      </c>
      <c r="DC35" s="114" t="s">
        <v>37</v>
      </c>
      <c r="DD35" s="114" t="s">
        <v>119</v>
      </c>
    </row>
    <row r="36" spans="2:128" ht="12.75" x14ac:dyDescent="0.2">
      <c r="B36" s="35"/>
      <c r="C36" s="11" t="s">
        <v>36</v>
      </c>
      <c r="D36" s="18" t="str">
        <f t="shared" si="15"/>
        <v>Accord sur le vote par correspondance</v>
      </c>
      <c r="E36" s="70" t="s">
        <v>170</v>
      </c>
      <c r="F36" s="13">
        <f t="shared" si="96"/>
        <v>43929</v>
      </c>
      <c r="G36" s="13">
        <f t="shared" si="97"/>
        <v>43930</v>
      </c>
      <c r="H36" s="13">
        <f t="shared" si="98"/>
        <v>43931</v>
      </c>
      <c r="I36" s="13">
        <f t="shared" si="99"/>
        <v>43932</v>
      </c>
      <c r="J36" s="13">
        <f t="shared" si="100"/>
        <v>43932</v>
      </c>
      <c r="K36" s="13">
        <f t="shared" si="101"/>
        <v>43932</v>
      </c>
      <c r="L36" s="13">
        <f t="shared" si="102"/>
        <v>43935</v>
      </c>
      <c r="M36" s="13">
        <f t="shared" si="103"/>
        <v>43936</v>
      </c>
      <c r="N36" s="13">
        <f t="shared" si="104"/>
        <v>43937</v>
      </c>
      <c r="O36" s="13">
        <f t="shared" si="105"/>
        <v>43938</v>
      </c>
      <c r="P36" s="13">
        <f t="shared" si="106"/>
        <v>43939</v>
      </c>
      <c r="Q36" s="13">
        <f t="shared" si="107"/>
        <v>43939</v>
      </c>
      <c r="R36" s="13">
        <f t="shared" si="108"/>
        <v>43939</v>
      </c>
      <c r="S36" s="55">
        <f t="shared" si="109"/>
        <v>43942</v>
      </c>
      <c r="T36" s="52"/>
      <c r="U36" s="120"/>
      <c r="V36" s="107">
        <f t="shared" si="110"/>
        <v>43929</v>
      </c>
      <c r="W36" s="107">
        <f t="shared" si="111"/>
        <v>43930</v>
      </c>
      <c r="X36" s="107">
        <f t="shared" si="112"/>
        <v>43931</v>
      </c>
      <c r="Y36" s="107">
        <f t="shared" si="113"/>
        <v>43932</v>
      </c>
      <c r="Z36" s="107">
        <f t="shared" si="114"/>
        <v>43932</v>
      </c>
      <c r="AA36" s="107">
        <f t="shared" si="115"/>
        <v>43932</v>
      </c>
      <c r="AB36" s="107">
        <f t="shared" si="116"/>
        <v>43935</v>
      </c>
      <c r="AC36" s="107">
        <f t="shared" si="117"/>
        <v>43936</v>
      </c>
      <c r="AD36" s="107">
        <f t="shared" si="118"/>
        <v>43937</v>
      </c>
      <c r="AE36" s="107">
        <f t="shared" si="119"/>
        <v>43938</v>
      </c>
      <c r="AF36" s="107">
        <f t="shared" si="120"/>
        <v>43939</v>
      </c>
      <c r="AG36" s="107">
        <f t="shared" si="121"/>
        <v>43939</v>
      </c>
      <c r="AH36" s="107">
        <f t="shared" si="122"/>
        <v>43939</v>
      </c>
      <c r="AI36" s="107">
        <f t="shared" si="123"/>
        <v>43942</v>
      </c>
      <c r="AJ36" s="107"/>
      <c r="AK36" s="107">
        <f t="shared" si="124"/>
        <v>43929</v>
      </c>
      <c r="AL36" s="107">
        <f t="shared" si="125"/>
        <v>43930</v>
      </c>
      <c r="AM36" s="107">
        <f t="shared" si="126"/>
        <v>43931</v>
      </c>
      <c r="AN36" s="107">
        <f t="shared" si="127"/>
        <v>43932</v>
      </c>
      <c r="AO36" s="107">
        <f t="shared" si="128"/>
        <v>43932</v>
      </c>
      <c r="AP36" s="107">
        <f t="shared" si="129"/>
        <v>43932</v>
      </c>
      <c r="AQ36" s="107">
        <f t="shared" si="130"/>
        <v>43935</v>
      </c>
      <c r="AR36" s="107">
        <f t="shared" si="131"/>
        <v>43936</v>
      </c>
      <c r="AS36" s="107">
        <f t="shared" si="132"/>
        <v>43937</v>
      </c>
      <c r="AT36" s="107">
        <f t="shared" si="133"/>
        <v>43938</v>
      </c>
      <c r="AU36" s="107">
        <f t="shared" si="134"/>
        <v>43939</v>
      </c>
      <c r="AV36" s="107">
        <f t="shared" si="135"/>
        <v>43939</v>
      </c>
      <c r="AW36" s="107">
        <f t="shared" si="136"/>
        <v>43939</v>
      </c>
      <c r="AX36" s="107">
        <f t="shared" si="137"/>
        <v>43942</v>
      </c>
      <c r="AY36" s="107"/>
      <c r="AZ36" s="107">
        <f t="shared" si="138"/>
        <v>43929</v>
      </c>
      <c r="BA36" s="107">
        <f t="shared" si="139"/>
        <v>43930</v>
      </c>
      <c r="BB36" s="107">
        <f t="shared" si="140"/>
        <v>43931</v>
      </c>
      <c r="BC36" s="107">
        <f t="shared" si="141"/>
        <v>43932</v>
      </c>
      <c r="BD36" s="107">
        <f t="shared" si="142"/>
        <v>43935</v>
      </c>
      <c r="BE36" s="107">
        <f t="shared" si="143"/>
        <v>43935</v>
      </c>
      <c r="BF36" s="107">
        <f t="shared" si="144"/>
        <v>43935</v>
      </c>
      <c r="BG36" s="107">
        <f t="shared" si="145"/>
        <v>43936</v>
      </c>
      <c r="BH36" s="107">
        <f t="shared" si="146"/>
        <v>43937</v>
      </c>
      <c r="BI36" s="107">
        <f t="shared" si="147"/>
        <v>43938</v>
      </c>
      <c r="BJ36" s="107">
        <f t="shared" si="148"/>
        <v>43939</v>
      </c>
      <c r="BK36" s="107">
        <f t="shared" si="149"/>
        <v>43942</v>
      </c>
      <c r="BL36" s="107">
        <f t="shared" si="150"/>
        <v>43942</v>
      </c>
      <c r="BM36" s="107">
        <f t="shared" si="151"/>
        <v>43942</v>
      </c>
      <c r="BN36" s="107"/>
      <c r="BO36" s="107">
        <f t="shared" si="152"/>
        <v>43929</v>
      </c>
      <c r="BP36" s="107">
        <f t="shared" si="153"/>
        <v>43930</v>
      </c>
      <c r="BQ36" s="107">
        <f t="shared" si="154"/>
        <v>43931</v>
      </c>
      <c r="BR36" s="107">
        <f t="shared" si="155"/>
        <v>43932</v>
      </c>
      <c r="BS36" s="107">
        <f t="shared" si="156"/>
        <v>43935</v>
      </c>
      <c r="BT36" s="107">
        <f t="shared" si="157"/>
        <v>43935</v>
      </c>
      <c r="BU36" s="107">
        <f t="shared" si="158"/>
        <v>43935</v>
      </c>
      <c r="BV36" s="107">
        <f t="shared" si="159"/>
        <v>43936</v>
      </c>
      <c r="BW36" s="107">
        <f t="shared" si="160"/>
        <v>43937</v>
      </c>
      <c r="BX36" s="107">
        <f t="shared" si="161"/>
        <v>43938</v>
      </c>
      <c r="BY36" s="107">
        <f t="shared" si="162"/>
        <v>43939</v>
      </c>
      <c r="BZ36" s="107">
        <f t="shared" si="163"/>
        <v>43942</v>
      </c>
      <c r="CA36" s="107">
        <f t="shared" si="164"/>
        <v>43942</v>
      </c>
      <c r="CB36" s="107">
        <f t="shared" si="165"/>
        <v>43942</v>
      </c>
      <c r="CC36" s="107"/>
      <c r="CD36" s="107">
        <f>CD$19+56</f>
        <v>43929</v>
      </c>
      <c r="CE36" s="107">
        <f t="shared" si="171"/>
        <v>43930</v>
      </c>
      <c r="CF36" s="107">
        <f t="shared" si="171"/>
        <v>43931</v>
      </c>
      <c r="CG36" s="107">
        <f t="shared" si="171"/>
        <v>43932</v>
      </c>
      <c r="CH36" s="107">
        <f t="shared" si="171"/>
        <v>43933</v>
      </c>
      <c r="CI36" s="107">
        <f t="shared" si="171"/>
        <v>43934</v>
      </c>
      <c r="CJ36" s="107">
        <f t="shared" si="171"/>
        <v>43935</v>
      </c>
      <c r="CK36" s="107">
        <f t="shared" si="171"/>
        <v>43936</v>
      </c>
      <c r="CL36" s="107">
        <f t="shared" si="171"/>
        <v>43937</v>
      </c>
      <c r="CM36" s="107">
        <f t="shared" si="171"/>
        <v>43938</v>
      </c>
      <c r="CN36" s="107">
        <f t="shared" si="171"/>
        <v>43939</v>
      </c>
      <c r="CO36" s="107">
        <f t="shared" si="171"/>
        <v>43940</v>
      </c>
      <c r="CP36" s="107">
        <f t="shared" si="171"/>
        <v>43941</v>
      </c>
      <c r="CQ36" s="107">
        <f t="shared" si="171"/>
        <v>43942</v>
      </c>
      <c r="DC36" s="114" t="s">
        <v>38</v>
      </c>
      <c r="DD36" s="114" t="s">
        <v>120</v>
      </c>
    </row>
    <row r="37" spans="2:128" ht="12.75" x14ac:dyDescent="0.2">
      <c r="B37" s="35"/>
      <c r="C37" s="14" t="s">
        <v>39</v>
      </c>
      <c r="D37" s="26" t="str">
        <f t="shared" si="15"/>
        <v xml:space="preserve">Affichage de la composition des bureaux électoraux </v>
      </c>
      <c r="E37" s="77" t="s">
        <v>170</v>
      </c>
      <c r="F37" s="27">
        <f t="shared" si="96"/>
        <v>43932</v>
      </c>
      <c r="G37" s="27">
        <f t="shared" si="97"/>
        <v>43932</v>
      </c>
      <c r="H37" s="27">
        <f t="shared" si="98"/>
        <v>43935</v>
      </c>
      <c r="I37" s="27">
        <f t="shared" si="99"/>
        <v>43936</v>
      </c>
      <c r="J37" s="27">
        <f t="shared" si="100"/>
        <v>43937</v>
      </c>
      <c r="K37" s="27">
        <f t="shared" si="101"/>
        <v>43938</v>
      </c>
      <c r="L37" s="27">
        <f t="shared" si="102"/>
        <v>43939</v>
      </c>
      <c r="M37" s="27">
        <f t="shared" si="103"/>
        <v>43939</v>
      </c>
      <c r="N37" s="27">
        <f t="shared" si="104"/>
        <v>43939</v>
      </c>
      <c r="O37" s="27">
        <f t="shared" si="105"/>
        <v>43942</v>
      </c>
      <c r="P37" s="27">
        <f t="shared" si="106"/>
        <v>43943</v>
      </c>
      <c r="Q37" s="27">
        <f t="shared" si="107"/>
        <v>43944</v>
      </c>
      <c r="R37" s="27">
        <f t="shared" si="108"/>
        <v>43945</v>
      </c>
      <c r="S37" s="27">
        <f t="shared" si="109"/>
        <v>43946</v>
      </c>
      <c r="T37" s="39"/>
      <c r="U37" s="122"/>
      <c r="V37" s="107">
        <f t="shared" si="110"/>
        <v>43932</v>
      </c>
      <c r="W37" s="107">
        <f t="shared" si="111"/>
        <v>43932</v>
      </c>
      <c r="X37" s="107">
        <f t="shared" si="112"/>
        <v>43935</v>
      </c>
      <c r="Y37" s="107">
        <f t="shared" si="113"/>
        <v>43936</v>
      </c>
      <c r="Z37" s="107">
        <f t="shared" si="114"/>
        <v>43937</v>
      </c>
      <c r="AA37" s="107">
        <f t="shared" si="115"/>
        <v>43938</v>
      </c>
      <c r="AB37" s="107">
        <f t="shared" si="116"/>
        <v>43939</v>
      </c>
      <c r="AC37" s="107">
        <f t="shared" si="117"/>
        <v>43939</v>
      </c>
      <c r="AD37" s="107">
        <f t="shared" si="118"/>
        <v>43939</v>
      </c>
      <c r="AE37" s="107">
        <f t="shared" si="119"/>
        <v>43942</v>
      </c>
      <c r="AF37" s="107">
        <f t="shared" si="120"/>
        <v>43943</v>
      </c>
      <c r="AG37" s="107">
        <f t="shared" si="121"/>
        <v>43944</v>
      </c>
      <c r="AH37" s="107">
        <f t="shared" si="122"/>
        <v>43945</v>
      </c>
      <c r="AI37" s="107">
        <f t="shared" si="123"/>
        <v>43946</v>
      </c>
      <c r="AJ37" s="110"/>
      <c r="AK37" s="107">
        <f t="shared" si="124"/>
        <v>43932</v>
      </c>
      <c r="AL37" s="107">
        <f t="shared" si="125"/>
        <v>43932</v>
      </c>
      <c r="AM37" s="107">
        <f t="shared" si="126"/>
        <v>43935</v>
      </c>
      <c r="AN37" s="107">
        <f t="shared" si="127"/>
        <v>43936</v>
      </c>
      <c r="AO37" s="107">
        <f t="shared" si="128"/>
        <v>43937</v>
      </c>
      <c r="AP37" s="107">
        <f t="shared" si="129"/>
        <v>43938</v>
      </c>
      <c r="AQ37" s="107">
        <f t="shared" si="130"/>
        <v>43939</v>
      </c>
      <c r="AR37" s="107">
        <f t="shared" si="131"/>
        <v>43939</v>
      </c>
      <c r="AS37" s="107">
        <f t="shared" si="132"/>
        <v>43939</v>
      </c>
      <c r="AT37" s="107">
        <f t="shared" si="133"/>
        <v>43942</v>
      </c>
      <c r="AU37" s="107">
        <f t="shared" si="134"/>
        <v>43943</v>
      </c>
      <c r="AV37" s="107">
        <f t="shared" si="135"/>
        <v>43944</v>
      </c>
      <c r="AW37" s="107">
        <f t="shared" si="136"/>
        <v>43945</v>
      </c>
      <c r="AX37" s="107">
        <f t="shared" si="137"/>
        <v>43946</v>
      </c>
      <c r="AY37" s="110"/>
      <c r="AZ37" s="107">
        <f t="shared" si="138"/>
        <v>43935</v>
      </c>
      <c r="BA37" s="107">
        <f t="shared" si="139"/>
        <v>43935</v>
      </c>
      <c r="BB37" s="107">
        <f t="shared" si="140"/>
        <v>43935</v>
      </c>
      <c r="BC37" s="107">
        <f t="shared" si="141"/>
        <v>43936</v>
      </c>
      <c r="BD37" s="107">
        <f t="shared" si="142"/>
        <v>43937</v>
      </c>
      <c r="BE37" s="107">
        <f t="shared" si="143"/>
        <v>43938</v>
      </c>
      <c r="BF37" s="107">
        <f t="shared" si="144"/>
        <v>43939</v>
      </c>
      <c r="BG37" s="107">
        <f t="shared" si="145"/>
        <v>43942</v>
      </c>
      <c r="BH37" s="107">
        <f t="shared" si="146"/>
        <v>43942</v>
      </c>
      <c r="BI37" s="107">
        <f t="shared" si="147"/>
        <v>43942</v>
      </c>
      <c r="BJ37" s="107">
        <f t="shared" si="148"/>
        <v>43943</v>
      </c>
      <c r="BK37" s="107">
        <f t="shared" si="149"/>
        <v>43944</v>
      </c>
      <c r="BL37" s="107">
        <f t="shared" si="150"/>
        <v>43945</v>
      </c>
      <c r="BM37" s="107">
        <f t="shared" si="151"/>
        <v>43946</v>
      </c>
      <c r="BN37" s="110"/>
      <c r="BO37" s="107">
        <f t="shared" si="152"/>
        <v>43935</v>
      </c>
      <c r="BP37" s="107">
        <f t="shared" si="153"/>
        <v>43935</v>
      </c>
      <c r="BQ37" s="107">
        <f t="shared" si="154"/>
        <v>43935</v>
      </c>
      <c r="BR37" s="107">
        <f t="shared" si="155"/>
        <v>43936</v>
      </c>
      <c r="BS37" s="107">
        <f t="shared" si="156"/>
        <v>43937</v>
      </c>
      <c r="BT37" s="107">
        <f t="shared" si="157"/>
        <v>43938</v>
      </c>
      <c r="BU37" s="107">
        <f t="shared" si="158"/>
        <v>43939</v>
      </c>
      <c r="BV37" s="107">
        <f t="shared" si="159"/>
        <v>43942</v>
      </c>
      <c r="BW37" s="107">
        <f t="shared" si="160"/>
        <v>43942</v>
      </c>
      <c r="BX37" s="107">
        <f t="shared" si="161"/>
        <v>43942</v>
      </c>
      <c r="BY37" s="107">
        <f t="shared" si="162"/>
        <v>43943</v>
      </c>
      <c r="BZ37" s="107">
        <f t="shared" si="163"/>
        <v>43944</v>
      </c>
      <c r="CA37" s="107">
        <f t="shared" si="164"/>
        <v>43945</v>
      </c>
      <c r="CB37" s="107">
        <f t="shared" si="165"/>
        <v>43946</v>
      </c>
      <c r="CC37" s="110"/>
      <c r="CD37" s="107">
        <f>CD$19+60</f>
        <v>43933</v>
      </c>
      <c r="CE37" s="107">
        <f t="shared" ref="CE37:CQ37" si="172">CE$19+60</f>
        <v>43934</v>
      </c>
      <c r="CF37" s="107">
        <f t="shared" si="172"/>
        <v>43935</v>
      </c>
      <c r="CG37" s="107">
        <f t="shared" si="172"/>
        <v>43936</v>
      </c>
      <c r="CH37" s="107">
        <f t="shared" si="172"/>
        <v>43937</v>
      </c>
      <c r="CI37" s="107">
        <f t="shared" si="172"/>
        <v>43938</v>
      </c>
      <c r="CJ37" s="107">
        <f t="shared" si="172"/>
        <v>43939</v>
      </c>
      <c r="CK37" s="107">
        <f t="shared" si="172"/>
        <v>43940</v>
      </c>
      <c r="CL37" s="107">
        <f t="shared" si="172"/>
        <v>43941</v>
      </c>
      <c r="CM37" s="107">
        <f t="shared" si="172"/>
        <v>43942</v>
      </c>
      <c r="CN37" s="107">
        <f t="shared" si="172"/>
        <v>43943</v>
      </c>
      <c r="CO37" s="107">
        <f t="shared" si="172"/>
        <v>43944</v>
      </c>
      <c r="CP37" s="107">
        <f t="shared" si="172"/>
        <v>43945</v>
      </c>
      <c r="CQ37" s="107">
        <f t="shared" si="172"/>
        <v>43946</v>
      </c>
      <c r="DC37" s="114" t="s">
        <v>40</v>
      </c>
      <c r="DD37" s="114" t="s">
        <v>121</v>
      </c>
    </row>
    <row r="38" spans="2:128" ht="12.75" x14ac:dyDescent="0.2">
      <c r="B38" s="35"/>
      <c r="C38" s="11" t="s">
        <v>41</v>
      </c>
      <c r="D38" s="18" t="str">
        <f t="shared" si="15"/>
        <v>Recours auprès du tribunal</v>
      </c>
      <c r="E38" s="70" t="s">
        <v>170</v>
      </c>
      <c r="F38" s="13">
        <f t="shared" si="96"/>
        <v>43932</v>
      </c>
      <c r="G38" s="13">
        <f t="shared" si="97"/>
        <v>43935</v>
      </c>
      <c r="H38" s="13">
        <f t="shared" si="98"/>
        <v>43936</v>
      </c>
      <c r="I38" s="13">
        <f t="shared" si="99"/>
        <v>43937</v>
      </c>
      <c r="J38" s="13">
        <f t="shared" si="100"/>
        <v>43938</v>
      </c>
      <c r="K38" s="13">
        <f t="shared" si="101"/>
        <v>43939</v>
      </c>
      <c r="L38" s="13">
        <f t="shared" si="102"/>
        <v>43939</v>
      </c>
      <c r="M38" s="13">
        <f t="shared" si="103"/>
        <v>43939</v>
      </c>
      <c r="N38" s="13">
        <f t="shared" si="104"/>
        <v>43942</v>
      </c>
      <c r="O38" s="13">
        <f t="shared" si="105"/>
        <v>43943</v>
      </c>
      <c r="P38" s="13">
        <f t="shared" si="106"/>
        <v>43944</v>
      </c>
      <c r="Q38" s="13">
        <f t="shared" si="107"/>
        <v>43945</v>
      </c>
      <c r="R38" s="13">
        <f t="shared" si="108"/>
        <v>43946</v>
      </c>
      <c r="S38" s="13">
        <f t="shared" si="109"/>
        <v>43946</v>
      </c>
      <c r="T38" s="40"/>
      <c r="U38" s="120"/>
      <c r="V38" s="107">
        <f t="shared" si="110"/>
        <v>43932</v>
      </c>
      <c r="W38" s="107">
        <f t="shared" si="111"/>
        <v>43935</v>
      </c>
      <c r="X38" s="107">
        <f t="shared" si="112"/>
        <v>43936</v>
      </c>
      <c r="Y38" s="107">
        <f t="shared" si="113"/>
        <v>43937</v>
      </c>
      <c r="Z38" s="107">
        <f t="shared" si="114"/>
        <v>43938</v>
      </c>
      <c r="AA38" s="107">
        <f t="shared" si="115"/>
        <v>43939</v>
      </c>
      <c r="AB38" s="107">
        <f t="shared" si="116"/>
        <v>43939</v>
      </c>
      <c r="AC38" s="107">
        <f t="shared" si="117"/>
        <v>43939</v>
      </c>
      <c r="AD38" s="107">
        <f t="shared" si="118"/>
        <v>43942</v>
      </c>
      <c r="AE38" s="107">
        <f t="shared" si="119"/>
        <v>43943</v>
      </c>
      <c r="AF38" s="107">
        <f t="shared" si="120"/>
        <v>43944</v>
      </c>
      <c r="AG38" s="107">
        <f t="shared" si="121"/>
        <v>43945</v>
      </c>
      <c r="AH38" s="107">
        <f t="shared" si="122"/>
        <v>43946</v>
      </c>
      <c r="AI38" s="107">
        <f t="shared" si="123"/>
        <v>43946</v>
      </c>
      <c r="AJ38" s="107"/>
      <c r="AK38" s="107">
        <f t="shared" si="124"/>
        <v>43932</v>
      </c>
      <c r="AL38" s="107">
        <f t="shared" si="125"/>
        <v>43935</v>
      </c>
      <c r="AM38" s="107">
        <f t="shared" si="126"/>
        <v>43936</v>
      </c>
      <c r="AN38" s="107">
        <f t="shared" si="127"/>
        <v>43937</v>
      </c>
      <c r="AO38" s="107">
        <f t="shared" si="128"/>
        <v>43938</v>
      </c>
      <c r="AP38" s="107">
        <f t="shared" si="129"/>
        <v>43939</v>
      </c>
      <c r="AQ38" s="107">
        <f t="shared" si="130"/>
        <v>43939</v>
      </c>
      <c r="AR38" s="107">
        <f t="shared" si="131"/>
        <v>43939</v>
      </c>
      <c r="AS38" s="107">
        <f t="shared" si="132"/>
        <v>43942</v>
      </c>
      <c r="AT38" s="107">
        <f t="shared" si="133"/>
        <v>43943</v>
      </c>
      <c r="AU38" s="107">
        <f t="shared" si="134"/>
        <v>43944</v>
      </c>
      <c r="AV38" s="107">
        <f t="shared" si="135"/>
        <v>43945</v>
      </c>
      <c r="AW38" s="107">
        <f t="shared" si="136"/>
        <v>43946</v>
      </c>
      <c r="AX38" s="107">
        <f t="shared" si="137"/>
        <v>43946</v>
      </c>
      <c r="AY38" s="107"/>
      <c r="AZ38" s="107">
        <f t="shared" si="138"/>
        <v>43935</v>
      </c>
      <c r="BA38" s="107">
        <f t="shared" si="139"/>
        <v>43935</v>
      </c>
      <c r="BB38" s="107">
        <f t="shared" si="140"/>
        <v>43936</v>
      </c>
      <c r="BC38" s="107">
        <f t="shared" si="141"/>
        <v>43937</v>
      </c>
      <c r="BD38" s="107">
        <f t="shared" si="142"/>
        <v>43938</v>
      </c>
      <c r="BE38" s="107">
        <f t="shared" si="143"/>
        <v>43939</v>
      </c>
      <c r="BF38" s="107">
        <f t="shared" si="144"/>
        <v>43942</v>
      </c>
      <c r="BG38" s="107">
        <f t="shared" si="145"/>
        <v>43942</v>
      </c>
      <c r="BH38" s="107">
        <f t="shared" si="146"/>
        <v>43942</v>
      </c>
      <c r="BI38" s="107">
        <f t="shared" si="147"/>
        <v>43943</v>
      </c>
      <c r="BJ38" s="107">
        <f t="shared" si="148"/>
        <v>43944</v>
      </c>
      <c r="BK38" s="107">
        <f t="shared" si="149"/>
        <v>43945</v>
      </c>
      <c r="BL38" s="107">
        <f t="shared" si="150"/>
        <v>43946</v>
      </c>
      <c r="BM38" s="107">
        <f t="shared" si="151"/>
        <v>43949</v>
      </c>
      <c r="BN38" s="107"/>
      <c r="BO38" s="107">
        <f t="shared" si="152"/>
        <v>43935</v>
      </c>
      <c r="BP38" s="107">
        <f t="shared" si="153"/>
        <v>43935</v>
      </c>
      <c r="BQ38" s="107">
        <f t="shared" si="154"/>
        <v>43936</v>
      </c>
      <c r="BR38" s="107">
        <f t="shared" si="155"/>
        <v>43937</v>
      </c>
      <c r="BS38" s="107">
        <f t="shared" si="156"/>
        <v>43938</v>
      </c>
      <c r="BT38" s="107">
        <f t="shared" si="157"/>
        <v>43939</v>
      </c>
      <c r="BU38" s="107">
        <f t="shared" si="158"/>
        <v>43942</v>
      </c>
      <c r="BV38" s="107">
        <f t="shared" si="159"/>
        <v>43942</v>
      </c>
      <c r="BW38" s="107">
        <f t="shared" si="160"/>
        <v>43942</v>
      </c>
      <c r="BX38" s="107">
        <f t="shared" si="161"/>
        <v>43943</v>
      </c>
      <c r="BY38" s="107">
        <f t="shared" si="162"/>
        <v>43944</v>
      </c>
      <c r="BZ38" s="107">
        <f t="shared" si="163"/>
        <v>43945</v>
      </c>
      <c r="CA38" s="107">
        <f t="shared" si="164"/>
        <v>43946</v>
      </c>
      <c r="CB38" s="107">
        <f t="shared" si="165"/>
        <v>43949</v>
      </c>
      <c r="CC38" s="107"/>
      <c r="CD38" s="107">
        <f>CD$19+61</f>
        <v>43934</v>
      </c>
      <c r="CE38" s="107">
        <f t="shared" ref="CE38:CQ38" si="173">CE$19+61</f>
        <v>43935</v>
      </c>
      <c r="CF38" s="107">
        <f t="shared" si="173"/>
        <v>43936</v>
      </c>
      <c r="CG38" s="107">
        <f t="shared" si="173"/>
        <v>43937</v>
      </c>
      <c r="CH38" s="107">
        <f t="shared" si="173"/>
        <v>43938</v>
      </c>
      <c r="CI38" s="107">
        <f t="shared" si="173"/>
        <v>43939</v>
      </c>
      <c r="CJ38" s="107">
        <f t="shared" si="173"/>
        <v>43940</v>
      </c>
      <c r="CK38" s="107">
        <f t="shared" si="173"/>
        <v>43941</v>
      </c>
      <c r="CL38" s="107">
        <f t="shared" si="173"/>
        <v>43942</v>
      </c>
      <c r="CM38" s="107">
        <f t="shared" si="173"/>
        <v>43943</v>
      </c>
      <c r="CN38" s="107">
        <f t="shared" si="173"/>
        <v>43944</v>
      </c>
      <c r="CO38" s="107">
        <f t="shared" si="173"/>
        <v>43945</v>
      </c>
      <c r="CP38" s="107">
        <f t="shared" si="173"/>
        <v>43946</v>
      </c>
      <c r="CQ38" s="107">
        <f t="shared" si="173"/>
        <v>43947</v>
      </c>
      <c r="DC38" s="114" t="s">
        <v>23</v>
      </c>
      <c r="DD38" s="114" t="s">
        <v>122</v>
      </c>
    </row>
    <row r="39" spans="2:128" ht="12.75" x14ac:dyDescent="0.2">
      <c r="B39" s="35"/>
      <c r="C39" s="11" t="s">
        <v>42</v>
      </c>
      <c r="D39" s="18" t="str">
        <f t="shared" si="15"/>
        <v xml:space="preserve">Désignation  des témoins </v>
      </c>
      <c r="E39" s="70" t="s">
        <v>170</v>
      </c>
      <c r="F39" s="13">
        <f t="shared" si="96"/>
        <v>43943</v>
      </c>
      <c r="G39" s="13">
        <f t="shared" si="97"/>
        <v>43944</v>
      </c>
      <c r="H39" s="13">
        <f t="shared" si="98"/>
        <v>43945</v>
      </c>
      <c r="I39" s="13">
        <f t="shared" si="99"/>
        <v>43946</v>
      </c>
      <c r="J39" s="13">
        <f t="shared" si="100"/>
        <v>43946</v>
      </c>
      <c r="K39" s="13">
        <f t="shared" si="101"/>
        <v>43946</v>
      </c>
      <c r="L39" s="13">
        <f t="shared" si="102"/>
        <v>43949</v>
      </c>
      <c r="M39" s="13">
        <f t="shared" si="103"/>
        <v>43950</v>
      </c>
      <c r="N39" s="13">
        <f t="shared" si="104"/>
        <v>43950</v>
      </c>
      <c r="O39" s="13">
        <f t="shared" si="105"/>
        <v>43952</v>
      </c>
      <c r="P39" s="13">
        <f t="shared" si="106"/>
        <v>43953</v>
      </c>
      <c r="Q39" s="13">
        <f t="shared" si="107"/>
        <v>43953</v>
      </c>
      <c r="R39" s="13">
        <f t="shared" si="108"/>
        <v>43953</v>
      </c>
      <c r="S39" s="13">
        <f t="shared" si="109"/>
        <v>43956</v>
      </c>
      <c r="T39" s="40"/>
      <c r="U39" s="120"/>
      <c r="V39" s="107">
        <f t="shared" si="110"/>
        <v>43943</v>
      </c>
      <c r="W39" s="107">
        <f t="shared" si="111"/>
        <v>43944</v>
      </c>
      <c r="X39" s="107">
        <f t="shared" si="112"/>
        <v>43945</v>
      </c>
      <c r="Y39" s="107">
        <f t="shared" si="113"/>
        <v>43946</v>
      </c>
      <c r="Z39" s="107">
        <f t="shared" si="114"/>
        <v>43946</v>
      </c>
      <c r="AA39" s="107">
        <f t="shared" si="115"/>
        <v>43946</v>
      </c>
      <c r="AB39" s="107">
        <f t="shared" si="116"/>
        <v>43949</v>
      </c>
      <c r="AC39" s="107">
        <f t="shared" si="117"/>
        <v>43950</v>
      </c>
      <c r="AD39" s="107">
        <f t="shared" si="118"/>
        <v>43950</v>
      </c>
      <c r="AE39" s="107">
        <f t="shared" si="119"/>
        <v>43952</v>
      </c>
      <c r="AF39" s="107">
        <f t="shared" si="120"/>
        <v>43953</v>
      </c>
      <c r="AG39" s="107">
        <f t="shared" si="121"/>
        <v>43953</v>
      </c>
      <c r="AH39" s="107">
        <f t="shared" si="122"/>
        <v>43953</v>
      </c>
      <c r="AI39" s="107">
        <f t="shared" si="123"/>
        <v>43956</v>
      </c>
      <c r="AJ39" s="107"/>
      <c r="AK39" s="107">
        <f t="shared" si="124"/>
        <v>43943</v>
      </c>
      <c r="AL39" s="107">
        <f t="shared" si="125"/>
        <v>43944</v>
      </c>
      <c r="AM39" s="107">
        <f t="shared" si="126"/>
        <v>43945</v>
      </c>
      <c r="AN39" s="107">
        <f t="shared" si="127"/>
        <v>43946</v>
      </c>
      <c r="AO39" s="107">
        <f t="shared" si="128"/>
        <v>43946</v>
      </c>
      <c r="AP39" s="107">
        <f t="shared" si="129"/>
        <v>43946</v>
      </c>
      <c r="AQ39" s="107">
        <f t="shared" si="130"/>
        <v>43949</v>
      </c>
      <c r="AR39" s="107">
        <f t="shared" si="131"/>
        <v>43950</v>
      </c>
      <c r="AS39" s="107">
        <f t="shared" si="132"/>
        <v>43950</v>
      </c>
      <c r="AT39" s="107">
        <f t="shared" si="133"/>
        <v>43952</v>
      </c>
      <c r="AU39" s="107">
        <f t="shared" si="134"/>
        <v>43953</v>
      </c>
      <c r="AV39" s="107">
        <f t="shared" si="135"/>
        <v>43953</v>
      </c>
      <c r="AW39" s="107">
        <f t="shared" si="136"/>
        <v>43953</v>
      </c>
      <c r="AX39" s="107">
        <f t="shared" si="137"/>
        <v>43956</v>
      </c>
      <c r="AY39" s="107"/>
      <c r="AZ39" s="107">
        <f t="shared" si="138"/>
        <v>43943</v>
      </c>
      <c r="BA39" s="107">
        <f t="shared" si="139"/>
        <v>43944</v>
      </c>
      <c r="BB39" s="107">
        <f t="shared" si="140"/>
        <v>43945</v>
      </c>
      <c r="BC39" s="107">
        <f t="shared" si="141"/>
        <v>43946</v>
      </c>
      <c r="BD39" s="107">
        <f t="shared" si="142"/>
        <v>43949</v>
      </c>
      <c r="BE39" s="107">
        <f t="shared" si="143"/>
        <v>43949</v>
      </c>
      <c r="BF39" s="107">
        <f t="shared" si="144"/>
        <v>43949</v>
      </c>
      <c r="BG39" s="107">
        <f t="shared" si="145"/>
        <v>43950</v>
      </c>
      <c r="BH39" s="107">
        <f t="shared" si="146"/>
        <v>43952</v>
      </c>
      <c r="BI39" s="107">
        <f t="shared" si="147"/>
        <v>43952</v>
      </c>
      <c r="BJ39" s="107">
        <f t="shared" si="148"/>
        <v>43953</v>
      </c>
      <c r="BK39" s="107">
        <f t="shared" si="149"/>
        <v>43956</v>
      </c>
      <c r="BL39" s="107">
        <f t="shared" si="150"/>
        <v>43956</v>
      </c>
      <c r="BM39" s="107">
        <f t="shared" si="151"/>
        <v>43956</v>
      </c>
      <c r="BN39" s="107"/>
      <c r="BO39" s="107">
        <f t="shared" si="152"/>
        <v>43943</v>
      </c>
      <c r="BP39" s="107">
        <f t="shared" si="153"/>
        <v>43944</v>
      </c>
      <c r="BQ39" s="107">
        <f t="shared" si="154"/>
        <v>43945</v>
      </c>
      <c r="BR39" s="107">
        <f t="shared" si="155"/>
        <v>43946</v>
      </c>
      <c r="BS39" s="107">
        <f t="shared" si="156"/>
        <v>43949</v>
      </c>
      <c r="BT39" s="107">
        <f t="shared" si="157"/>
        <v>43949</v>
      </c>
      <c r="BU39" s="107">
        <f t="shared" si="158"/>
        <v>43949</v>
      </c>
      <c r="BV39" s="107">
        <f t="shared" si="159"/>
        <v>43950</v>
      </c>
      <c r="BW39" s="107">
        <f t="shared" si="160"/>
        <v>43952</v>
      </c>
      <c r="BX39" s="107">
        <f t="shared" si="161"/>
        <v>43952</v>
      </c>
      <c r="BY39" s="107">
        <f t="shared" si="162"/>
        <v>43953</v>
      </c>
      <c r="BZ39" s="107">
        <f t="shared" si="163"/>
        <v>43956</v>
      </c>
      <c r="CA39" s="107">
        <f t="shared" si="164"/>
        <v>43956</v>
      </c>
      <c r="CB39" s="107">
        <f t="shared" si="165"/>
        <v>43956</v>
      </c>
      <c r="CC39" s="107"/>
      <c r="CD39" s="107">
        <f>CD$19+70</f>
        <v>43943</v>
      </c>
      <c r="CE39" s="107">
        <f t="shared" ref="CE39:CQ39" si="174">CE$19+70</f>
        <v>43944</v>
      </c>
      <c r="CF39" s="107">
        <f t="shared" si="174"/>
        <v>43945</v>
      </c>
      <c r="CG39" s="107">
        <f t="shared" si="174"/>
        <v>43946</v>
      </c>
      <c r="CH39" s="107">
        <f t="shared" si="174"/>
        <v>43947</v>
      </c>
      <c r="CI39" s="107">
        <f t="shared" si="174"/>
        <v>43948</v>
      </c>
      <c r="CJ39" s="107">
        <f t="shared" si="174"/>
        <v>43949</v>
      </c>
      <c r="CK39" s="107">
        <f t="shared" si="174"/>
        <v>43950</v>
      </c>
      <c r="CL39" s="107">
        <f t="shared" si="174"/>
        <v>43951</v>
      </c>
      <c r="CM39" s="107">
        <f t="shared" si="174"/>
        <v>43952</v>
      </c>
      <c r="CN39" s="107">
        <f t="shared" si="174"/>
        <v>43953</v>
      </c>
      <c r="CO39" s="107">
        <f t="shared" si="174"/>
        <v>43954</v>
      </c>
      <c r="CP39" s="107">
        <f t="shared" si="174"/>
        <v>43955</v>
      </c>
      <c r="CQ39" s="107">
        <f t="shared" si="174"/>
        <v>43956</v>
      </c>
      <c r="DC39" s="114" t="s">
        <v>43</v>
      </c>
      <c r="DD39" s="114" t="s">
        <v>123</v>
      </c>
    </row>
    <row r="40" spans="2:128" ht="12.75" x14ac:dyDescent="0.2">
      <c r="B40" s="35"/>
      <c r="C40" s="11" t="s">
        <v>44</v>
      </c>
      <c r="D40" s="18" t="str">
        <f t="shared" si="15"/>
        <v>Décision du tribunal sur les listes de candidats</v>
      </c>
      <c r="E40" s="70" t="s">
        <v>169</v>
      </c>
      <c r="F40" s="13">
        <f t="shared" si="96"/>
        <v>43949</v>
      </c>
      <c r="G40" s="13">
        <f t="shared" si="97"/>
        <v>43949</v>
      </c>
      <c r="H40" s="13">
        <f t="shared" si="98"/>
        <v>43950</v>
      </c>
      <c r="I40" s="13">
        <f t="shared" si="99"/>
        <v>43952</v>
      </c>
      <c r="J40" s="13">
        <f t="shared" si="100"/>
        <v>43952</v>
      </c>
      <c r="K40" s="13">
        <f t="shared" si="101"/>
        <v>43953</v>
      </c>
      <c r="L40" s="13">
        <f t="shared" si="102"/>
        <v>43956</v>
      </c>
      <c r="M40" s="13">
        <f t="shared" si="103"/>
        <v>43956</v>
      </c>
      <c r="N40" s="13">
        <f t="shared" si="104"/>
        <v>43956</v>
      </c>
      <c r="O40" s="13">
        <f t="shared" si="105"/>
        <v>43957</v>
      </c>
      <c r="P40" s="13">
        <f t="shared" si="106"/>
        <v>43958</v>
      </c>
      <c r="Q40" s="13">
        <f t="shared" si="107"/>
        <v>43960</v>
      </c>
      <c r="R40" s="13">
        <f t="shared" si="108"/>
        <v>43960</v>
      </c>
      <c r="S40" s="13">
        <f t="shared" si="109"/>
        <v>43963</v>
      </c>
      <c r="T40" s="40"/>
      <c r="U40" s="120"/>
      <c r="V40" s="107">
        <f t="shared" si="110"/>
        <v>43946</v>
      </c>
      <c r="W40" s="107">
        <f t="shared" si="111"/>
        <v>43949</v>
      </c>
      <c r="X40" s="107">
        <f t="shared" si="112"/>
        <v>43950</v>
      </c>
      <c r="Y40" s="107">
        <f t="shared" si="113"/>
        <v>43950</v>
      </c>
      <c r="Z40" s="107">
        <f t="shared" si="114"/>
        <v>43952</v>
      </c>
      <c r="AA40" s="107">
        <f t="shared" si="115"/>
        <v>43953</v>
      </c>
      <c r="AB40" s="107">
        <f t="shared" si="116"/>
        <v>43953</v>
      </c>
      <c r="AC40" s="107">
        <f t="shared" si="117"/>
        <v>43953</v>
      </c>
      <c r="AD40" s="107">
        <f t="shared" si="118"/>
        <v>43956</v>
      </c>
      <c r="AE40" s="107">
        <f t="shared" si="119"/>
        <v>43957</v>
      </c>
      <c r="AF40" s="107">
        <f t="shared" si="120"/>
        <v>43958</v>
      </c>
      <c r="AG40" s="107">
        <f t="shared" si="121"/>
        <v>43958</v>
      </c>
      <c r="AH40" s="107">
        <f t="shared" si="122"/>
        <v>43960</v>
      </c>
      <c r="AI40" s="107">
        <f t="shared" si="123"/>
        <v>43960</v>
      </c>
      <c r="AJ40" s="107"/>
      <c r="AK40" s="107">
        <f t="shared" si="124"/>
        <v>43946</v>
      </c>
      <c r="AL40" s="107">
        <f t="shared" si="125"/>
        <v>43949</v>
      </c>
      <c r="AM40" s="107">
        <f t="shared" si="126"/>
        <v>43950</v>
      </c>
      <c r="AN40" s="107">
        <f t="shared" si="127"/>
        <v>43950</v>
      </c>
      <c r="AO40" s="107">
        <f t="shared" si="128"/>
        <v>43952</v>
      </c>
      <c r="AP40" s="107">
        <f t="shared" si="129"/>
        <v>43953</v>
      </c>
      <c r="AQ40" s="107">
        <f t="shared" si="130"/>
        <v>43953</v>
      </c>
      <c r="AR40" s="107">
        <f t="shared" si="131"/>
        <v>43953</v>
      </c>
      <c r="AS40" s="107">
        <f t="shared" si="132"/>
        <v>43956</v>
      </c>
      <c r="AT40" s="107">
        <f t="shared" si="133"/>
        <v>43957</v>
      </c>
      <c r="AU40" s="107">
        <f t="shared" si="134"/>
        <v>43958</v>
      </c>
      <c r="AV40" s="107">
        <f t="shared" si="135"/>
        <v>43958</v>
      </c>
      <c r="AW40" s="107">
        <f t="shared" si="136"/>
        <v>43960</v>
      </c>
      <c r="AX40" s="107">
        <f t="shared" si="137"/>
        <v>43960</v>
      </c>
      <c r="AY40" s="107"/>
      <c r="AZ40" s="107">
        <f t="shared" si="138"/>
        <v>43949</v>
      </c>
      <c r="BA40" s="107">
        <f t="shared" si="139"/>
        <v>43949</v>
      </c>
      <c r="BB40" s="107">
        <f t="shared" si="140"/>
        <v>43950</v>
      </c>
      <c r="BC40" s="107">
        <f t="shared" si="141"/>
        <v>43952</v>
      </c>
      <c r="BD40" s="107">
        <f t="shared" si="142"/>
        <v>43952</v>
      </c>
      <c r="BE40" s="107">
        <f t="shared" si="143"/>
        <v>43953</v>
      </c>
      <c r="BF40" s="107">
        <f t="shared" si="144"/>
        <v>43956</v>
      </c>
      <c r="BG40" s="107">
        <f t="shared" si="145"/>
        <v>43956</v>
      </c>
      <c r="BH40" s="107">
        <f t="shared" si="146"/>
        <v>43956</v>
      </c>
      <c r="BI40" s="107">
        <f t="shared" si="147"/>
        <v>43957</v>
      </c>
      <c r="BJ40" s="107">
        <f t="shared" si="148"/>
        <v>43958</v>
      </c>
      <c r="BK40" s="107">
        <f t="shared" si="149"/>
        <v>43960</v>
      </c>
      <c r="BL40" s="107">
        <f t="shared" si="150"/>
        <v>43960</v>
      </c>
      <c r="BM40" s="107">
        <f t="shared" si="151"/>
        <v>43963</v>
      </c>
      <c r="BN40" s="107"/>
      <c r="BO40" s="107">
        <f t="shared" si="152"/>
        <v>43949</v>
      </c>
      <c r="BP40" s="107">
        <f t="shared" si="153"/>
        <v>43949</v>
      </c>
      <c r="BQ40" s="107">
        <f t="shared" si="154"/>
        <v>43950</v>
      </c>
      <c r="BR40" s="107">
        <f t="shared" si="155"/>
        <v>43952</v>
      </c>
      <c r="BS40" s="107">
        <f t="shared" si="156"/>
        <v>43952</v>
      </c>
      <c r="BT40" s="107">
        <f t="shared" si="157"/>
        <v>43953</v>
      </c>
      <c r="BU40" s="107">
        <f t="shared" si="158"/>
        <v>43956</v>
      </c>
      <c r="BV40" s="107">
        <f t="shared" si="159"/>
        <v>43956</v>
      </c>
      <c r="BW40" s="107">
        <f t="shared" si="160"/>
        <v>43956</v>
      </c>
      <c r="BX40" s="107">
        <f t="shared" si="161"/>
        <v>43957</v>
      </c>
      <c r="BY40" s="107">
        <f t="shared" si="162"/>
        <v>43958</v>
      </c>
      <c r="BZ40" s="107">
        <f t="shared" si="163"/>
        <v>43960</v>
      </c>
      <c r="CA40" s="107">
        <f t="shared" si="164"/>
        <v>43960</v>
      </c>
      <c r="CB40" s="107">
        <f t="shared" si="165"/>
        <v>43963</v>
      </c>
      <c r="CC40" s="107"/>
      <c r="CD40" s="107">
        <f>CD$19+75</f>
        <v>43948</v>
      </c>
      <c r="CE40" s="107">
        <f t="shared" ref="CE40:CQ40" si="175">CE$19+75</f>
        <v>43949</v>
      </c>
      <c r="CF40" s="107">
        <f t="shared" si="175"/>
        <v>43950</v>
      </c>
      <c r="CG40" s="107">
        <f t="shared" si="175"/>
        <v>43951</v>
      </c>
      <c r="CH40" s="107">
        <f t="shared" si="175"/>
        <v>43952</v>
      </c>
      <c r="CI40" s="107">
        <f t="shared" si="175"/>
        <v>43953</v>
      </c>
      <c r="CJ40" s="107">
        <f t="shared" si="175"/>
        <v>43954</v>
      </c>
      <c r="CK40" s="107">
        <f t="shared" si="175"/>
        <v>43955</v>
      </c>
      <c r="CL40" s="107">
        <f t="shared" si="175"/>
        <v>43956</v>
      </c>
      <c r="CM40" s="107">
        <f t="shared" si="175"/>
        <v>43957</v>
      </c>
      <c r="CN40" s="107">
        <f t="shared" si="175"/>
        <v>43958</v>
      </c>
      <c r="CO40" s="107">
        <f t="shared" si="175"/>
        <v>43959</v>
      </c>
      <c r="CP40" s="107">
        <f t="shared" si="175"/>
        <v>43960</v>
      </c>
      <c r="CQ40" s="107">
        <f t="shared" si="175"/>
        <v>43961</v>
      </c>
      <c r="DC40" s="114" t="s">
        <v>45</v>
      </c>
      <c r="DD40" s="114" t="s">
        <v>124</v>
      </c>
    </row>
    <row r="41" spans="2:128" ht="12.75" x14ac:dyDescent="0.2">
      <c r="B41" s="35"/>
      <c r="C41" s="14" t="s">
        <v>46</v>
      </c>
      <c r="D41" s="26" t="str">
        <f t="shared" si="15"/>
        <v>Date limite de remplacement des candidats par OS</v>
      </c>
      <c r="E41" s="77" t="s">
        <v>170</v>
      </c>
      <c r="F41" s="27">
        <f t="shared" si="96"/>
        <v>43949</v>
      </c>
      <c r="G41" s="27">
        <f t="shared" si="97"/>
        <v>43950</v>
      </c>
      <c r="H41" s="27">
        <f t="shared" si="98"/>
        <v>43950</v>
      </c>
      <c r="I41" s="27">
        <f t="shared" si="99"/>
        <v>43952</v>
      </c>
      <c r="J41" s="27">
        <f t="shared" si="100"/>
        <v>43953</v>
      </c>
      <c r="K41" s="27">
        <f t="shared" si="101"/>
        <v>43953</v>
      </c>
      <c r="L41" s="27">
        <f t="shared" si="102"/>
        <v>43953</v>
      </c>
      <c r="M41" s="27">
        <f t="shared" si="103"/>
        <v>43956</v>
      </c>
      <c r="N41" s="27">
        <f t="shared" si="104"/>
        <v>43957</v>
      </c>
      <c r="O41" s="27">
        <f t="shared" si="105"/>
        <v>43958</v>
      </c>
      <c r="P41" s="27">
        <f t="shared" si="106"/>
        <v>43958</v>
      </c>
      <c r="Q41" s="27">
        <f t="shared" si="107"/>
        <v>43960</v>
      </c>
      <c r="R41" s="27">
        <f t="shared" si="108"/>
        <v>43960</v>
      </c>
      <c r="S41" s="27">
        <f t="shared" si="109"/>
        <v>43960</v>
      </c>
      <c r="T41" s="39"/>
      <c r="U41" s="122"/>
      <c r="V41" s="107">
        <f t="shared" si="110"/>
        <v>43949</v>
      </c>
      <c r="W41" s="107">
        <f t="shared" si="111"/>
        <v>43950</v>
      </c>
      <c r="X41" s="107">
        <f t="shared" si="112"/>
        <v>43950</v>
      </c>
      <c r="Y41" s="107">
        <f t="shared" si="113"/>
        <v>43952</v>
      </c>
      <c r="Z41" s="107">
        <f t="shared" si="114"/>
        <v>43953</v>
      </c>
      <c r="AA41" s="107">
        <f t="shared" si="115"/>
        <v>43953</v>
      </c>
      <c r="AB41" s="107">
        <f t="shared" si="116"/>
        <v>43953</v>
      </c>
      <c r="AC41" s="107">
        <f t="shared" si="117"/>
        <v>43956</v>
      </c>
      <c r="AD41" s="107">
        <f t="shared" si="118"/>
        <v>43957</v>
      </c>
      <c r="AE41" s="107">
        <f t="shared" si="119"/>
        <v>43958</v>
      </c>
      <c r="AF41" s="107">
        <f t="shared" si="120"/>
        <v>43958</v>
      </c>
      <c r="AG41" s="107">
        <f t="shared" si="121"/>
        <v>43960</v>
      </c>
      <c r="AH41" s="107">
        <f t="shared" si="122"/>
        <v>43960</v>
      </c>
      <c r="AI41" s="107">
        <f t="shared" si="123"/>
        <v>43960</v>
      </c>
      <c r="AJ41" s="110"/>
      <c r="AK41" s="107">
        <f t="shared" si="124"/>
        <v>43949</v>
      </c>
      <c r="AL41" s="107">
        <f t="shared" si="125"/>
        <v>43950</v>
      </c>
      <c r="AM41" s="107">
        <f t="shared" si="126"/>
        <v>43950</v>
      </c>
      <c r="AN41" s="107">
        <f t="shared" si="127"/>
        <v>43952</v>
      </c>
      <c r="AO41" s="107">
        <f t="shared" si="128"/>
        <v>43953</v>
      </c>
      <c r="AP41" s="107">
        <f t="shared" si="129"/>
        <v>43953</v>
      </c>
      <c r="AQ41" s="107">
        <f t="shared" si="130"/>
        <v>43953</v>
      </c>
      <c r="AR41" s="107">
        <f t="shared" si="131"/>
        <v>43956</v>
      </c>
      <c r="AS41" s="107">
        <f t="shared" si="132"/>
        <v>43957</v>
      </c>
      <c r="AT41" s="107">
        <f t="shared" si="133"/>
        <v>43958</v>
      </c>
      <c r="AU41" s="107">
        <f t="shared" si="134"/>
        <v>43958</v>
      </c>
      <c r="AV41" s="107">
        <f t="shared" si="135"/>
        <v>43960</v>
      </c>
      <c r="AW41" s="107">
        <f t="shared" si="136"/>
        <v>43960</v>
      </c>
      <c r="AX41" s="107">
        <f t="shared" si="137"/>
        <v>43960</v>
      </c>
      <c r="AY41" s="110"/>
      <c r="AZ41" s="107">
        <f t="shared" si="138"/>
        <v>43949</v>
      </c>
      <c r="BA41" s="107">
        <f t="shared" si="139"/>
        <v>43950</v>
      </c>
      <c r="BB41" s="107">
        <f t="shared" si="140"/>
        <v>43952</v>
      </c>
      <c r="BC41" s="107">
        <f t="shared" si="141"/>
        <v>43952</v>
      </c>
      <c r="BD41" s="107">
        <f t="shared" si="142"/>
        <v>43953</v>
      </c>
      <c r="BE41" s="107">
        <f t="shared" si="143"/>
        <v>43956</v>
      </c>
      <c r="BF41" s="107">
        <f t="shared" si="144"/>
        <v>43956</v>
      </c>
      <c r="BG41" s="107">
        <f t="shared" si="145"/>
        <v>43956</v>
      </c>
      <c r="BH41" s="107">
        <f t="shared" si="146"/>
        <v>43957</v>
      </c>
      <c r="BI41" s="107">
        <f t="shared" si="147"/>
        <v>43958</v>
      </c>
      <c r="BJ41" s="107">
        <f t="shared" si="148"/>
        <v>43960</v>
      </c>
      <c r="BK41" s="107">
        <f t="shared" si="149"/>
        <v>43960</v>
      </c>
      <c r="BL41" s="107">
        <f t="shared" si="150"/>
        <v>43963</v>
      </c>
      <c r="BM41" s="107">
        <f t="shared" si="151"/>
        <v>43963</v>
      </c>
      <c r="BN41" s="110"/>
      <c r="BO41" s="107">
        <f t="shared" si="152"/>
        <v>43949</v>
      </c>
      <c r="BP41" s="107">
        <f t="shared" si="153"/>
        <v>43950</v>
      </c>
      <c r="BQ41" s="107">
        <f t="shared" si="154"/>
        <v>43952</v>
      </c>
      <c r="BR41" s="107">
        <f t="shared" si="155"/>
        <v>43952</v>
      </c>
      <c r="BS41" s="107">
        <f t="shared" si="156"/>
        <v>43953</v>
      </c>
      <c r="BT41" s="107">
        <f t="shared" si="157"/>
        <v>43956</v>
      </c>
      <c r="BU41" s="107">
        <f t="shared" si="158"/>
        <v>43956</v>
      </c>
      <c r="BV41" s="107">
        <f t="shared" si="159"/>
        <v>43956</v>
      </c>
      <c r="BW41" s="107">
        <f t="shared" si="160"/>
        <v>43957</v>
      </c>
      <c r="BX41" s="107">
        <f t="shared" si="161"/>
        <v>43958</v>
      </c>
      <c r="BY41" s="107">
        <f t="shared" si="162"/>
        <v>43960</v>
      </c>
      <c r="BZ41" s="107">
        <f t="shared" si="163"/>
        <v>43960</v>
      </c>
      <c r="CA41" s="107">
        <f t="shared" si="164"/>
        <v>43963</v>
      </c>
      <c r="CB41" s="107">
        <f t="shared" si="165"/>
        <v>43963</v>
      </c>
      <c r="CC41" s="110"/>
      <c r="CD41" s="107">
        <f>CD$19+76</f>
        <v>43949</v>
      </c>
      <c r="CE41" s="107">
        <f t="shared" ref="CE41:CQ41" si="176">CE$19+76</f>
        <v>43950</v>
      </c>
      <c r="CF41" s="107">
        <f t="shared" si="176"/>
        <v>43951</v>
      </c>
      <c r="CG41" s="107">
        <f t="shared" si="176"/>
        <v>43952</v>
      </c>
      <c r="CH41" s="107">
        <f t="shared" si="176"/>
        <v>43953</v>
      </c>
      <c r="CI41" s="107">
        <f t="shared" si="176"/>
        <v>43954</v>
      </c>
      <c r="CJ41" s="107">
        <f t="shared" si="176"/>
        <v>43955</v>
      </c>
      <c r="CK41" s="107">
        <f t="shared" si="176"/>
        <v>43956</v>
      </c>
      <c r="CL41" s="107">
        <f t="shared" si="176"/>
        <v>43957</v>
      </c>
      <c r="CM41" s="107">
        <f t="shared" si="176"/>
        <v>43958</v>
      </c>
      <c r="CN41" s="107">
        <f t="shared" si="176"/>
        <v>43959</v>
      </c>
      <c r="CO41" s="107">
        <f t="shared" si="176"/>
        <v>43960</v>
      </c>
      <c r="CP41" s="107">
        <f t="shared" si="176"/>
        <v>43961</v>
      </c>
      <c r="CQ41" s="107">
        <f t="shared" si="176"/>
        <v>43962</v>
      </c>
      <c r="DC41" s="114" t="s">
        <v>47</v>
      </c>
      <c r="DD41" s="114" t="s">
        <v>137</v>
      </c>
    </row>
    <row r="42" spans="2:128" ht="12.75" x14ac:dyDescent="0.2">
      <c r="B42" s="35"/>
      <c r="C42" s="19" t="s">
        <v>48</v>
      </c>
      <c r="D42" s="20" t="str">
        <f t="shared" si="15"/>
        <v>Listes définitives des candidats</v>
      </c>
      <c r="E42" s="78" t="s">
        <v>170</v>
      </c>
      <c r="F42" s="13">
        <f t="shared" si="96"/>
        <v>43950</v>
      </c>
      <c r="G42" s="13">
        <f t="shared" si="97"/>
        <v>43950</v>
      </c>
      <c r="H42" s="13">
        <f t="shared" si="98"/>
        <v>43952</v>
      </c>
      <c r="I42" s="13">
        <f t="shared" si="99"/>
        <v>43953</v>
      </c>
      <c r="J42" s="13">
        <f t="shared" si="100"/>
        <v>43953</v>
      </c>
      <c r="K42" s="13">
        <f t="shared" si="101"/>
        <v>43953</v>
      </c>
      <c r="L42" s="13">
        <f t="shared" si="102"/>
        <v>43956</v>
      </c>
      <c r="M42" s="13">
        <f t="shared" si="103"/>
        <v>43957</v>
      </c>
      <c r="N42" s="13">
        <f t="shared" si="104"/>
        <v>43958</v>
      </c>
      <c r="O42" s="13">
        <f t="shared" si="105"/>
        <v>43958</v>
      </c>
      <c r="P42" s="13">
        <f t="shared" si="106"/>
        <v>43960</v>
      </c>
      <c r="Q42" s="13">
        <f t="shared" si="107"/>
        <v>43960</v>
      </c>
      <c r="R42" s="13">
        <f t="shared" si="108"/>
        <v>43960</v>
      </c>
      <c r="S42" s="13">
        <f t="shared" si="109"/>
        <v>43963</v>
      </c>
      <c r="T42" s="40"/>
      <c r="U42" s="120"/>
      <c r="V42" s="107">
        <f t="shared" si="110"/>
        <v>43950</v>
      </c>
      <c r="W42" s="107">
        <f t="shared" si="111"/>
        <v>43950</v>
      </c>
      <c r="X42" s="107">
        <f t="shared" si="112"/>
        <v>43952</v>
      </c>
      <c r="Y42" s="107">
        <f t="shared" si="113"/>
        <v>43953</v>
      </c>
      <c r="Z42" s="107">
        <f t="shared" si="114"/>
        <v>43953</v>
      </c>
      <c r="AA42" s="107">
        <f t="shared" si="115"/>
        <v>43953</v>
      </c>
      <c r="AB42" s="107">
        <f t="shared" si="116"/>
        <v>43956</v>
      </c>
      <c r="AC42" s="107">
        <f t="shared" si="117"/>
        <v>43957</v>
      </c>
      <c r="AD42" s="107">
        <f t="shared" si="118"/>
        <v>43958</v>
      </c>
      <c r="AE42" s="107">
        <f t="shared" si="119"/>
        <v>43958</v>
      </c>
      <c r="AF42" s="107">
        <f t="shared" si="120"/>
        <v>43960</v>
      </c>
      <c r="AG42" s="107">
        <f t="shared" si="121"/>
        <v>43960</v>
      </c>
      <c r="AH42" s="107">
        <f t="shared" si="122"/>
        <v>43960</v>
      </c>
      <c r="AI42" s="107">
        <f t="shared" si="123"/>
        <v>43963</v>
      </c>
      <c r="AJ42" s="107"/>
      <c r="AK42" s="107">
        <f t="shared" si="124"/>
        <v>43950</v>
      </c>
      <c r="AL42" s="107">
        <f t="shared" si="125"/>
        <v>43950</v>
      </c>
      <c r="AM42" s="107">
        <f t="shared" si="126"/>
        <v>43952</v>
      </c>
      <c r="AN42" s="107">
        <f t="shared" si="127"/>
        <v>43953</v>
      </c>
      <c r="AO42" s="107">
        <f t="shared" si="128"/>
        <v>43953</v>
      </c>
      <c r="AP42" s="107">
        <f t="shared" si="129"/>
        <v>43953</v>
      </c>
      <c r="AQ42" s="107">
        <f t="shared" si="130"/>
        <v>43956</v>
      </c>
      <c r="AR42" s="107">
        <f t="shared" si="131"/>
        <v>43957</v>
      </c>
      <c r="AS42" s="107">
        <f t="shared" si="132"/>
        <v>43958</v>
      </c>
      <c r="AT42" s="107">
        <f t="shared" si="133"/>
        <v>43958</v>
      </c>
      <c r="AU42" s="107">
        <f t="shared" si="134"/>
        <v>43960</v>
      </c>
      <c r="AV42" s="107">
        <f t="shared" si="135"/>
        <v>43960</v>
      </c>
      <c r="AW42" s="107">
        <f t="shared" si="136"/>
        <v>43960</v>
      </c>
      <c r="AX42" s="107">
        <f t="shared" si="137"/>
        <v>43963</v>
      </c>
      <c r="AY42" s="107"/>
      <c r="AZ42" s="107">
        <f t="shared" si="138"/>
        <v>43950</v>
      </c>
      <c r="BA42" s="107">
        <f t="shared" si="139"/>
        <v>43952</v>
      </c>
      <c r="BB42" s="107">
        <f t="shared" si="140"/>
        <v>43952</v>
      </c>
      <c r="BC42" s="107">
        <f t="shared" si="141"/>
        <v>43953</v>
      </c>
      <c r="BD42" s="107">
        <f t="shared" si="142"/>
        <v>43956</v>
      </c>
      <c r="BE42" s="107">
        <f t="shared" si="143"/>
        <v>43956</v>
      </c>
      <c r="BF42" s="107">
        <f t="shared" si="144"/>
        <v>43956</v>
      </c>
      <c r="BG42" s="107">
        <f t="shared" si="145"/>
        <v>43957</v>
      </c>
      <c r="BH42" s="107">
        <f t="shared" si="146"/>
        <v>43958</v>
      </c>
      <c r="BI42" s="107">
        <f t="shared" si="147"/>
        <v>43960</v>
      </c>
      <c r="BJ42" s="107">
        <f t="shared" si="148"/>
        <v>43960</v>
      </c>
      <c r="BK42" s="107">
        <f t="shared" si="149"/>
        <v>43963</v>
      </c>
      <c r="BL42" s="107">
        <f t="shared" si="150"/>
        <v>43963</v>
      </c>
      <c r="BM42" s="107">
        <f t="shared" si="151"/>
        <v>43963</v>
      </c>
      <c r="BN42" s="107"/>
      <c r="BO42" s="107">
        <f t="shared" si="152"/>
        <v>43950</v>
      </c>
      <c r="BP42" s="107">
        <f t="shared" si="153"/>
        <v>43952</v>
      </c>
      <c r="BQ42" s="107">
        <f t="shared" si="154"/>
        <v>43952</v>
      </c>
      <c r="BR42" s="107">
        <f t="shared" si="155"/>
        <v>43953</v>
      </c>
      <c r="BS42" s="107">
        <f t="shared" si="156"/>
        <v>43956</v>
      </c>
      <c r="BT42" s="107">
        <f t="shared" si="157"/>
        <v>43956</v>
      </c>
      <c r="BU42" s="107">
        <f t="shared" si="158"/>
        <v>43956</v>
      </c>
      <c r="BV42" s="107">
        <f t="shared" si="159"/>
        <v>43957</v>
      </c>
      <c r="BW42" s="107">
        <f t="shared" si="160"/>
        <v>43958</v>
      </c>
      <c r="BX42" s="107">
        <f t="shared" si="161"/>
        <v>43960</v>
      </c>
      <c r="BY42" s="107">
        <f t="shared" si="162"/>
        <v>43960</v>
      </c>
      <c r="BZ42" s="107">
        <f t="shared" si="163"/>
        <v>43963</v>
      </c>
      <c r="CA42" s="107">
        <f t="shared" si="164"/>
        <v>43963</v>
      </c>
      <c r="CB42" s="107">
        <f t="shared" si="165"/>
        <v>43963</v>
      </c>
      <c r="CC42" s="107"/>
      <c r="CD42" s="107">
        <f>CD$19+77</f>
        <v>43950</v>
      </c>
      <c r="CE42" s="107">
        <f t="shared" ref="CE42:CQ42" si="177">CE$19+77</f>
        <v>43951</v>
      </c>
      <c r="CF42" s="107">
        <f t="shared" si="177"/>
        <v>43952</v>
      </c>
      <c r="CG42" s="107">
        <f t="shared" si="177"/>
        <v>43953</v>
      </c>
      <c r="CH42" s="107">
        <f t="shared" si="177"/>
        <v>43954</v>
      </c>
      <c r="CI42" s="107">
        <f t="shared" si="177"/>
        <v>43955</v>
      </c>
      <c r="CJ42" s="107">
        <f t="shared" si="177"/>
        <v>43956</v>
      </c>
      <c r="CK42" s="107">
        <f t="shared" si="177"/>
        <v>43957</v>
      </c>
      <c r="CL42" s="107">
        <f t="shared" si="177"/>
        <v>43958</v>
      </c>
      <c r="CM42" s="107">
        <f t="shared" si="177"/>
        <v>43959</v>
      </c>
      <c r="CN42" s="107">
        <f t="shared" si="177"/>
        <v>43960</v>
      </c>
      <c r="CO42" s="107">
        <f t="shared" si="177"/>
        <v>43961</v>
      </c>
      <c r="CP42" s="107">
        <f t="shared" si="177"/>
        <v>43962</v>
      </c>
      <c r="CQ42" s="107">
        <f t="shared" si="177"/>
        <v>43963</v>
      </c>
      <c r="DC42" s="114" t="s">
        <v>49</v>
      </c>
      <c r="DD42" s="114" t="s">
        <v>125</v>
      </c>
    </row>
    <row r="43" spans="2:128" ht="12.75" x14ac:dyDescent="0.2">
      <c r="B43" s="35"/>
      <c r="C43" s="11" t="s">
        <v>182</v>
      </c>
      <c r="D43" s="18" t="str">
        <f t="shared" si="15"/>
        <v>Remise des convocations</v>
      </c>
      <c r="E43" s="70" t="s">
        <v>170</v>
      </c>
      <c r="F43" s="13">
        <f t="shared" si="96"/>
        <v>43950</v>
      </c>
      <c r="G43" s="13">
        <f t="shared" si="97"/>
        <v>43952</v>
      </c>
      <c r="H43" s="13">
        <f t="shared" si="98"/>
        <v>43953</v>
      </c>
      <c r="I43" s="13">
        <f t="shared" si="99"/>
        <v>43953</v>
      </c>
      <c r="J43" s="13">
        <f t="shared" si="100"/>
        <v>43953</v>
      </c>
      <c r="K43" s="13">
        <f t="shared" si="101"/>
        <v>43956</v>
      </c>
      <c r="L43" s="13">
        <f t="shared" si="102"/>
        <v>43957</v>
      </c>
      <c r="M43" s="13">
        <f t="shared" si="103"/>
        <v>43958</v>
      </c>
      <c r="N43" s="13">
        <f t="shared" si="104"/>
        <v>43958</v>
      </c>
      <c r="O43" s="13">
        <f t="shared" si="105"/>
        <v>43960</v>
      </c>
      <c r="P43" s="13">
        <f t="shared" si="106"/>
        <v>43960</v>
      </c>
      <c r="Q43" s="13">
        <f t="shared" si="107"/>
        <v>43960</v>
      </c>
      <c r="R43" s="13">
        <f t="shared" si="108"/>
        <v>43963</v>
      </c>
      <c r="S43" s="13">
        <f t="shared" si="109"/>
        <v>43964</v>
      </c>
      <c r="T43" s="40"/>
      <c r="U43" s="120"/>
      <c r="V43" s="107">
        <f t="shared" si="110"/>
        <v>43950</v>
      </c>
      <c r="W43" s="107">
        <f t="shared" si="111"/>
        <v>43952</v>
      </c>
      <c r="X43" s="107">
        <f t="shared" si="112"/>
        <v>43953</v>
      </c>
      <c r="Y43" s="107">
        <f t="shared" si="113"/>
        <v>43953</v>
      </c>
      <c r="Z43" s="107">
        <f t="shared" si="114"/>
        <v>43953</v>
      </c>
      <c r="AA43" s="107">
        <f t="shared" si="115"/>
        <v>43956</v>
      </c>
      <c r="AB43" s="107">
        <f t="shared" si="116"/>
        <v>43957</v>
      </c>
      <c r="AC43" s="107">
        <f t="shared" si="117"/>
        <v>43958</v>
      </c>
      <c r="AD43" s="107">
        <f t="shared" si="118"/>
        <v>43958</v>
      </c>
      <c r="AE43" s="107">
        <f t="shared" si="119"/>
        <v>43960</v>
      </c>
      <c r="AF43" s="107">
        <f t="shared" si="120"/>
        <v>43960</v>
      </c>
      <c r="AG43" s="107">
        <f t="shared" si="121"/>
        <v>43960</v>
      </c>
      <c r="AH43" s="107">
        <f t="shared" si="122"/>
        <v>43963</v>
      </c>
      <c r="AI43" s="107">
        <f t="shared" si="123"/>
        <v>43964</v>
      </c>
      <c r="AJ43" s="107"/>
      <c r="AK43" s="107">
        <f t="shared" si="124"/>
        <v>43950</v>
      </c>
      <c r="AL43" s="107">
        <f t="shared" si="125"/>
        <v>43952</v>
      </c>
      <c r="AM43" s="107">
        <f t="shared" si="126"/>
        <v>43953</v>
      </c>
      <c r="AN43" s="107">
        <f t="shared" si="127"/>
        <v>43953</v>
      </c>
      <c r="AO43" s="107">
        <f t="shared" si="128"/>
        <v>43953</v>
      </c>
      <c r="AP43" s="107">
        <f t="shared" si="129"/>
        <v>43956</v>
      </c>
      <c r="AQ43" s="107">
        <f t="shared" si="130"/>
        <v>43957</v>
      </c>
      <c r="AR43" s="107">
        <f t="shared" si="131"/>
        <v>43958</v>
      </c>
      <c r="AS43" s="107">
        <f t="shared" si="132"/>
        <v>43958</v>
      </c>
      <c r="AT43" s="107">
        <f t="shared" si="133"/>
        <v>43960</v>
      </c>
      <c r="AU43" s="107">
        <f t="shared" si="134"/>
        <v>43960</v>
      </c>
      <c r="AV43" s="107">
        <f t="shared" si="135"/>
        <v>43960</v>
      </c>
      <c r="AW43" s="107">
        <f t="shared" si="136"/>
        <v>43963</v>
      </c>
      <c r="AX43" s="107">
        <f t="shared" si="137"/>
        <v>43964</v>
      </c>
      <c r="AY43" s="107"/>
      <c r="AZ43" s="107">
        <f t="shared" si="138"/>
        <v>43952</v>
      </c>
      <c r="BA43" s="107">
        <f t="shared" si="139"/>
        <v>43952</v>
      </c>
      <c r="BB43" s="107">
        <f t="shared" si="140"/>
        <v>43953</v>
      </c>
      <c r="BC43" s="107">
        <f t="shared" si="141"/>
        <v>43956</v>
      </c>
      <c r="BD43" s="107">
        <f t="shared" si="142"/>
        <v>43956</v>
      </c>
      <c r="BE43" s="107">
        <f t="shared" si="143"/>
        <v>43956</v>
      </c>
      <c r="BF43" s="107">
        <f t="shared" si="144"/>
        <v>43957</v>
      </c>
      <c r="BG43" s="107">
        <f t="shared" si="145"/>
        <v>43958</v>
      </c>
      <c r="BH43" s="107">
        <f t="shared" si="146"/>
        <v>43960</v>
      </c>
      <c r="BI43" s="107">
        <f t="shared" si="147"/>
        <v>43960</v>
      </c>
      <c r="BJ43" s="107">
        <f t="shared" si="148"/>
        <v>43963</v>
      </c>
      <c r="BK43" s="107">
        <f t="shared" si="149"/>
        <v>43963</v>
      </c>
      <c r="BL43" s="107">
        <f t="shared" si="150"/>
        <v>43963</v>
      </c>
      <c r="BM43" s="107">
        <f t="shared" si="151"/>
        <v>43964</v>
      </c>
      <c r="BN43" s="107"/>
      <c r="BO43" s="107">
        <f t="shared" si="152"/>
        <v>43952</v>
      </c>
      <c r="BP43" s="107">
        <f t="shared" si="153"/>
        <v>43952</v>
      </c>
      <c r="BQ43" s="107">
        <f t="shared" si="154"/>
        <v>43953</v>
      </c>
      <c r="BR43" s="107">
        <f t="shared" si="155"/>
        <v>43956</v>
      </c>
      <c r="BS43" s="107">
        <f t="shared" si="156"/>
        <v>43956</v>
      </c>
      <c r="BT43" s="107">
        <f t="shared" si="157"/>
        <v>43956</v>
      </c>
      <c r="BU43" s="107">
        <f t="shared" si="158"/>
        <v>43957</v>
      </c>
      <c r="BV43" s="107">
        <f t="shared" si="159"/>
        <v>43958</v>
      </c>
      <c r="BW43" s="107">
        <f t="shared" si="160"/>
        <v>43960</v>
      </c>
      <c r="BX43" s="107">
        <f t="shared" si="161"/>
        <v>43960</v>
      </c>
      <c r="BY43" s="107">
        <f t="shared" si="162"/>
        <v>43963</v>
      </c>
      <c r="BZ43" s="107">
        <f t="shared" si="163"/>
        <v>43963</v>
      </c>
      <c r="CA43" s="107">
        <f t="shared" si="164"/>
        <v>43963</v>
      </c>
      <c r="CB43" s="107">
        <f t="shared" si="165"/>
        <v>43964</v>
      </c>
      <c r="CC43" s="107"/>
      <c r="CD43" s="107">
        <f>CD$19+78</f>
        <v>43951</v>
      </c>
      <c r="CE43" s="107">
        <f t="shared" ref="CE43:CQ43" si="178">CE$19+78</f>
        <v>43952</v>
      </c>
      <c r="CF43" s="107">
        <f t="shared" si="178"/>
        <v>43953</v>
      </c>
      <c r="CG43" s="107">
        <f t="shared" si="178"/>
        <v>43954</v>
      </c>
      <c r="CH43" s="107">
        <f t="shared" si="178"/>
        <v>43955</v>
      </c>
      <c r="CI43" s="107">
        <f t="shared" si="178"/>
        <v>43956</v>
      </c>
      <c r="CJ43" s="107">
        <f t="shared" si="178"/>
        <v>43957</v>
      </c>
      <c r="CK43" s="107">
        <f t="shared" si="178"/>
        <v>43958</v>
      </c>
      <c r="CL43" s="107">
        <f t="shared" si="178"/>
        <v>43959</v>
      </c>
      <c r="CM43" s="107">
        <f t="shared" si="178"/>
        <v>43960</v>
      </c>
      <c r="CN43" s="107">
        <f t="shared" si="178"/>
        <v>43961</v>
      </c>
      <c r="CO43" s="107">
        <f t="shared" si="178"/>
        <v>43962</v>
      </c>
      <c r="CP43" s="107">
        <f t="shared" si="178"/>
        <v>43963</v>
      </c>
      <c r="CQ43" s="107">
        <f t="shared" si="178"/>
        <v>43964</v>
      </c>
      <c r="DC43" s="114" t="s">
        <v>50</v>
      </c>
      <c r="DD43" s="114" t="s">
        <v>128</v>
      </c>
      <c r="DE43" s="99" t="s">
        <v>126</v>
      </c>
    </row>
    <row r="44" spans="2:128" ht="13.5" thickBot="1" x14ac:dyDescent="0.25">
      <c r="B44" s="35"/>
      <c r="C44" s="19"/>
      <c r="D44" s="18"/>
      <c r="E44" s="70"/>
      <c r="F44" s="13"/>
      <c r="G44" s="13"/>
      <c r="H44" s="13"/>
      <c r="I44" s="13"/>
      <c r="J44" s="13"/>
      <c r="K44" s="13"/>
      <c r="L44" s="13"/>
      <c r="M44" s="13"/>
      <c r="N44" s="13"/>
      <c r="O44" s="13"/>
      <c r="P44" s="13"/>
      <c r="Q44" s="13"/>
      <c r="R44" s="13"/>
      <c r="S44" s="13"/>
      <c r="T44" s="40"/>
      <c r="U44" s="120"/>
      <c r="V44" s="107"/>
      <c r="W44" s="107"/>
      <c r="X44" s="107"/>
      <c r="Y44" s="107"/>
      <c r="Z44" s="107"/>
      <c r="AA44" s="107"/>
      <c r="AB44" s="107"/>
      <c r="AC44" s="107"/>
      <c r="AD44" s="107"/>
      <c r="AE44" s="107"/>
      <c r="AF44" s="107"/>
      <c r="AG44" s="107"/>
      <c r="AH44" s="107"/>
      <c r="AI44" s="107"/>
      <c r="AJ44" s="107"/>
      <c r="AK44" s="107"/>
      <c r="AL44" s="107"/>
      <c r="AM44" s="107"/>
      <c r="AN44" s="107"/>
      <c r="AO44" s="107"/>
      <c r="AP44" s="107"/>
      <c r="AQ44" s="107"/>
      <c r="AR44" s="107"/>
      <c r="AS44" s="107"/>
      <c r="AT44" s="107"/>
      <c r="AU44" s="107"/>
      <c r="AV44" s="107"/>
      <c r="AW44" s="107"/>
      <c r="AX44" s="107"/>
      <c r="AY44" s="107"/>
      <c r="AZ44" s="107"/>
      <c r="BA44" s="107"/>
      <c r="BB44" s="107"/>
      <c r="BC44" s="107"/>
      <c r="BD44" s="107"/>
      <c r="BE44" s="107"/>
      <c r="BF44" s="107"/>
      <c r="BG44" s="107"/>
      <c r="BH44" s="107"/>
      <c r="BI44" s="107"/>
      <c r="BJ44" s="107"/>
      <c r="BK44" s="107"/>
      <c r="BL44" s="107"/>
      <c r="BM44" s="107"/>
      <c r="BN44" s="107"/>
      <c r="BO44" s="107"/>
      <c r="BP44" s="107"/>
      <c r="BQ44" s="107"/>
      <c r="BR44" s="107"/>
      <c r="BS44" s="107"/>
      <c r="BT44" s="107"/>
      <c r="BU44" s="107"/>
      <c r="BV44" s="107"/>
      <c r="BW44" s="107"/>
      <c r="BX44" s="107"/>
      <c r="BY44" s="107"/>
      <c r="BZ44" s="107"/>
      <c r="CA44" s="107"/>
      <c r="CB44" s="107"/>
      <c r="CC44" s="107"/>
      <c r="CD44" s="107"/>
      <c r="CE44" s="107"/>
      <c r="CF44" s="107"/>
      <c r="CG44" s="107"/>
      <c r="CH44" s="107"/>
      <c r="CI44" s="107"/>
      <c r="CJ44" s="107"/>
      <c r="CK44" s="107"/>
      <c r="CL44" s="107"/>
      <c r="CM44" s="107"/>
      <c r="CN44" s="107"/>
      <c r="CO44" s="107"/>
      <c r="CP44" s="107"/>
      <c r="CQ44" s="107"/>
    </row>
    <row r="45" spans="2:128" s="2" customFormat="1" ht="13.5" thickBot="1" x14ac:dyDescent="0.25">
      <c r="B45" s="41"/>
      <c r="C45" s="95" t="s">
        <v>51</v>
      </c>
      <c r="D45" s="96" t="str">
        <f t="shared" si="15"/>
        <v>VOTE</v>
      </c>
      <c r="E45" s="97" t="s">
        <v>170</v>
      </c>
      <c r="F45" s="93">
        <f>IF($E45="N",CD45,IF($E45="I",AZ45,IF($E45="D",V45,"X")))</f>
        <v>43963</v>
      </c>
      <c r="G45" s="93">
        <f t="shared" ref="G45:S45" si="179">IF($E45="N",CE45,IF($E45="I",BA45,IF($E45="D",W45,"X")))</f>
        <v>43964</v>
      </c>
      <c r="H45" s="93">
        <f t="shared" si="179"/>
        <v>43965</v>
      </c>
      <c r="I45" s="93">
        <f t="shared" si="179"/>
        <v>43966</v>
      </c>
      <c r="J45" s="93">
        <f t="shared" si="179"/>
        <v>43967</v>
      </c>
      <c r="K45" s="93">
        <f t="shared" si="179"/>
        <v>43967</v>
      </c>
      <c r="L45" s="93">
        <f t="shared" si="179"/>
        <v>43967</v>
      </c>
      <c r="M45" s="93">
        <f t="shared" si="179"/>
        <v>43967</v>
      </c>
      <c r="N45" s="93">
        <f t="shared" si="179"/>
        <v>43971</v>
      </c>
      <c r="O45" s="93">
        <f t="shared" si="179"/>
        <v>43972</v>
      </c>
      <c r="P45" s="93">
        <f t="shared" si="179"/>
        <v>43973</v>
      </c>
      <c r="Q45" s="93">
        <f t="shared" si="179"/>
        <v>43974</v>
      </c>
      <c r="R45" s="93">
        <f t="shared" si="179"/>
        <v>43974</v>
      </c>
      <c r="S45" s="94">
        <f t="shared" si="179"/>
        <v>43974</v>
      </c>
      <c r="T45" s="37"/>
      <c r="U45" s="119"/>
      <c r="V45" s="107">
        <f t="shared" ref="V45:AI45" si="180">IF(AK45=$CT$9,AK45-1,IF(AK45=$CT$10,AK45-1,IF(AK45=$CT$11,AK45-1,IF(AK45=$CT$12,AK45-1,IF(AK45=$CT$13,AK45-1,IF(AK45=$CT$14,AK45-1,IF(AK45=$CT$15,AK45-1,IF(WEEKDAY(AK45,2)=6,AK45+$CX$26,IF(WEEKDAY(AK45,2)=7,AK45+$CX$25,AK45)))))))))</f>
        <v>43963</v>
      </c>
      <c r="W45" s="107">
        <f t="shared" si="180"/>
        <v>43964</v>
      </c>
      <c r="X45" s="107">
        <f t="shared" si="180"/>
        <v>43965</v>
      </c>
      <c r="Y45" s="107">
        <f t="shared" si="180"/>
        <v>43966</v>
      </c>
      <c r="Z45" s="107">
        <f t="shared" si="180"/>
        <v>43967</v>
      </c>
      <c r="AA45" s="107">
        <f t="shared" si="180"/>
        <v>43967</v>
      </c>
      <c r="AB45" s="107">
        <f t="shared" si="180"/>
        <v>43967</v>
      </c>
      <c r="AC45" s="107">
        <f t="shared" si="180"/>
        <v>43967</v>
      </c>
      <c r="AD45" s="107">
        <f t="shared" si="180"/>
        <v>43971</v>
      </c>
      <c r="AE45" s="107">
        <f t="shared" si="180"/>
        <v>43972</v>
      </c>
      <c r="AF45" s="107">
        <f t="shared" si="180"/>
        <v>43973</v>
      </c>
      <c r="AG45" s="107">
        <f t="shared" si="180"/>
        <v>43974</v>
      </c>
      <c r="AH45" s="107">
        <f t="shared" si="180"/>
        <v>43974</v>
      </c>
      <c r="AI45" s="107">
        <f t="shared" si="180"/>
        <v>43974</v>
      </c>
      <c r="AJ45" s="106"/>
      <c r="AK45" s="107">
        <f t="shared" ref="AK45:AX45" si="181">IF(CD45=$CT$9,CD45-1,IF(CD45=$CT$10,CD45-1,IF(CD45=$CT$11,CD45-1,IF(CD45=$CT$12,CD45-1,IF(CD45=$CT$13,CD45-1,IF(CD45=$CT$14,CD45-1,IF(CD45=$CT$15,CD45-1,IF(WEEKDAY(CD45,2)=6,CD45+$CX$26,IF(WEEKDAY(CD45,2)=7,CD45+$CX$25,CD45)))))))))</f>
        <v>43963</v>
      </c>
      <c r="AL45" s="107">
        <f t="shared" si="181"/>
        <v>43964</v>
      </c>
      <c r="AM45" s="107">
        <f t="shared" si="181"/>
        <v>43965</v>
      </c>
      <c r="AN45" s="107">
        <f t="shared" si="181"/>
        <v>43966</v>
      </c>
      <c r="AO45" s="107">
        <f t="shared" si="181"/>
        <v>43967</v>
      </c>
      <c r="AP45" s="107">
        <f t="shared" si="181"/>
        <v>43967</v>
      </c>
      <c r="AQ45" s="107">
        <f t="shared" si="181"/>
        <v>43967</v>
      </c>
      <c r="AR45" s="107">
        <f t="shared" si="181"/>
        <v>43969</v>
      </c>
      <c r="AS45" s="107">
        <f t="shared" si="181"/>
        <v>43971</v>
      </c>
      <c r="AT45" s="107">
        <f t="shared" si="181"/>
        <v>43972</v>
      </c>
      <c r="AU45" s="107">
        <f t="shared" si="181"/>
        <v>43973</v>
      </c>
      <c r="AV45" s="107">
        <f t="shared" si="181"/>
        <v>43974</v>
      </c>
      <c r="AW45" s="107">
        <f t="shared" si="181"/>
        <v>43974</v>
      </c>
      <c r="AX45" s="107">
        <f t="shared" si="181"/>
        <v>43974</v>
      </c>
      <c r="AY45" s="106"/>
      <c r="AZ45" s="107">
        <f t="shared" ref="AZ45:BM45" si="182">IF(BO45=$CT$9,BO45+1,IF(BO45=$CT$10,BO45+1,IF(BO45=$CT$11,BO45+1,IF(BO45=$CT$12,BO45+1,IF(BO45=$CT$13,BO45+1,IF(BO45=$CT$14,BO45+1,IF(BO45=$CT$15,BO45+1,IF(WEEKDAY(BO45,2)=6,BO45+$CY$26,IF(WEEKDAY(BO45,2)=7,BO45+$CY$25,BO45)))))))))</f>
        <v>43963</v>
      </c>
      <c r="BA45" s="107">
        <f t="shared" si="182"/>
        <v>43964</v>
      </c>
      <c r="BB45" s="107">
        <f t="shared" si="182"/>
        <v>43965</v>
      </c>
      <c r="BC45" s="107">
        <f t="shared" si="182"/>
        <v>43966</v>
      </c>
      <c r="BD45" s="107">
        <f t="shared" si="182"/>
        <v>43967</v>
      </c>
      <c r="BE45" s="107">
        <f t="shared" si="182"/>
        <v>43971</v>
      </c>
      <c r="BF45" s="107">
        <f t="shared" si="182"/>
        <v>43971</v>
      </c>
      <c r="BG45" s="107">
        <f t="shared" si="182"/>
        <v>43971</v>
      </c>
      <c r="BH45" s="107">
        <f t="shared" si="182"/>
        <v>43971</v>
      </c>
      <c r="BI45" s="107">
        <f t="shared" si="182"/>
        <v>43972</v>
      </c>
      <c r="BJ45" s="107">
        <f t="shared" si="182"/>
        <v>43973</v>
      </c>
      <c r="BK45" s="107">
        <f t="shared" si="182"/>
        <v>43974</v>
      </c>
      <c r="BL45" s="107">
        <f t="shared" si="182"/>
        <v>43977</v>
      </c>
      <c r="BM45" s="107">
        <f t="shared" si="182"/>
        <v>43977</v>
      </c>
      <c r="BN45" s="106"/>
      <c r="BO45" s="107">
        <f t="shared" ref="BO45:CB45" si="183">IF(CD45=$CT$9,CD45+1,IF(CD45=$CT$10,CD45+1,IF(CD45=$CT$11,CD45+1,IF(CD45=$CT$12,CD45+1,IF(CD45=$CT$13,CD45+1,IF(CD45=$CT$14,CD45+1,IF(CD45=$CT$15,CD45+1,IF(WEEKDAY(CD45,2)=6,CD45+$CY$26,IF(WEEKDAY(CD45,2)=7,CD45+$CY$25,CD45)))))))))</f>
        <v>43963</v>
      </c>
      <c r="BP45" s="107">
        <f t="shared" si="183"/>
        <v>43964</v>
      </c>
      <c r="BQ45" s="107">
        <f t="shared" si="183"/>
        <v>43965</v>
      </c>
      <c r="BR45" s="107">
        <f t="shared" si="183"/>
        <v>43966</v>
      </c>
      <c r="BS45" s="107">
        <f t="shared" si="183"/>
        <v>43967</v>
      </c>
      <c r="BT45" s="107">
        <f t="shared" si="183"/>
        <v>43970</v>
      </c>
      <c r="BU45" s="107">
        <f t="shared" si="183"/>
        <v>43970</v>
      </c>
      <c r="BV45" s="107">
        <f t="shared" si="183"/>
        <v>43971</v>
      </c>
      <c r="BW45" s="107">
        <f t="shared" si="183"/>
        <v>43971</v>
      </c>
      <c r="BX45" s="107">
        <f t="shared" si="183"/>
        <v>43972</v>
      </c>
      <c r="BY45" s="107">
        <f t="shared" si="183"/>
        <v>43973</v>
      </c>
      <c r="BZ45" s="107">
        <f t="shared" si="183"/>
        <v>43974</v>
      </c>
      <c r="CA45" s="107">
        <f t="shared" si="183"/>
        <v>43977</v>
      </c>
      <c r="CB45" s="107">
        <f t="shared" si="183"/>
        <v>43977</v>
      </c>
      <c r="CC45" s="106"/>
      <c r="CD45" s="107">
        <f t="shared" ref="CD45:CQ45" si="184">CD9</f>
        <v>43963</v>
      </c>
      <c r="CE45" s="107">
        <f t="shared" si="184"/>
        <v>43964</v>
      </c>
      <c r="CF45" s="107">
        <f t="shared" si="184"/>
        <v>43965</v>
      </c>
      <c r="CG45" s="107">
        <f t="shared" si="184"/>
        <v>43966</v>
      </c>
      <c r="CH45" s="107">
        <f t="shared" si="184"/>
        <v>43967</v>
      </c>
      <c r="CI45" s="107">
        <f t="shared" si="184"/>
        <v>43968</v>
      </c>
      <c r="CJ45" s="107">
        <f t="shared" si="184"/>
        <v>43969</v>
      </c>
      <c r="CK45" s="107">
        <f t="shared" si="184"/>
        <v>43970</v>
      </c>
      <c r="CL45" s="107">
        <f t="shared" si="184"/>
        <v>43971</v>
      </c>
      <c r="CM45" s="107">
        <f t="shared" si="184"/>
        <v>43972</v>
      </c>
      <c r="CN45" s="107">
        <f t="shared" si="184"/>
        <v>43973</v>
      </c>
      <c r="CO45" s="107">
        <f t="shared" si="184"/>
        <v>43974</v>
      </c>
      <c r="CP45" s="107">
        <f t="shared" si="184"/>
        <v>43975</v>
      </c>
      <c r="CQ45" s="107">
        <f t="shared" si="184"/>
        <v>43976</v>
      </c>
      <c r="CR45" s="111"/>
      <c r="CS45" s="111"/>
      <c r="CT45" s="111"/>
      <c r="CU45" s="111"/>
      <c r="CV45" s="111"/>
      <c r="CW45" s="111"/>
      <c r="CX45" s="111"/>
      <c r="CY45" s="111"/>
      <c r="CZ45" s="111"/>
      <c r="DA45" s="115"/>
      <c r="DB45" s="115"/>
      <c r="DC45" s="114" t="s">
        <v>52</v>
      </c>
      <c r="DD45" s="114" t="s">
        <v>127</v>
      </c>
      <c r="DE45" s="111"/>
      <c r="DF45" s="111"/>
      <c r="DG45" s="111"/>
      <c r="DH45" s="111"/>
      <c r="DI45" s="115"/>
      <c r="DJ45" s="115"/>
      <c r="DK45" s="115"/>
      <c r="DL45" s="115"/>
      <c r="DM45" s="115"/>
      <c r="DN45" s="115"/>
      <c r="DO45" s="115"/>
      <c r="DP45" s="115"/>
      <c r="DQ45" s="115"/>
      <c r="DR45" s="115"/>
      <c r="DS45" s="115"/>
      <c r="DT45" s="115"/>
      <c r="DU45" s="115"/>
      <c r="DV45" s="115"/>
      <c r="DW45" s="115"/>
      <c r="DX45" s="115"/>
    </row>
    <row r="46" spans="2:128" ht="12.75" x14ac:dyDescent="0.2">
      <c r="B46" s="35"/>
      <c r="C46" s="19"/>
      <c r="D46" s="18"/>
      <c r="E46" s="70"/>
      <c r="F46" s="80" t="str">
        <f>IF(WEEKDAY(F45,2)=1,$DE$7,IF(WEEKDAY(F45,2)=2,$DE$8,IF(WEEKDAY(F45,2)=3,$DE$9,IF(WEEKDAY(F45,2)=4,$DE$10,IF(WEEKDAY(F45,2)=5,$DE$11,IF(WEEKDAY(F45,2)=6,$DE$12,$DE$13))))))</f>
        <v>lundi</v>
      </c>
      <c r="G46" s="80" t="str">
        <f t="shared" ref="G46:S46" si="185">IF(WEEKDAY(G45,2)=1,$DE$7,IF(WEEKDAY(G45,2)=2,$DE$8,IF(WEEKDAY(G45,2)=3,$DE$9,IF(WEEKDAY(G45,2)=4,$DE$10,IF(WEEKDAY(G45,2)=5,$DE$11,IF(WEEKDAY(G45,2)=6,$DE$12,$DE$13))))))</f>
        <v>mardi</v>
      </c>
      <c r="H46" s="80" t="str">
        <f t="shared" si="185"/>
        <v>mercredi</v>
      </c>
      <c r="I46" s="80" t="str">
        <f t="shared" si="185"/>
        <v>jeudi</v>
      </c>
      <c r="J46" s="80" t="str">
        <f t="shared" si="185"/>
        <v>vendredi</v>
      </c>
      <c r="K46" s="80" t="str">
        <f t="shared" si="185"/>
        <v>vendredi</v>
      </c>
      <c r="L46" s="80" t="str">
        <f t="shared" si="185"/>
        <v>vendredi</v>
      </c>
      <c r="M46" s="80" t="str">
        <f t="shared" si="185"/>
        <v>vendredi</v>
      </c>
      <c r="N46" s="80" t="str">
        <f t="shared" si="185"/>
        <v>mardi</v>
      </c>
      <c r="O46" s="80" t="str">
        <f t="shared" si="185"/>
        <v>mercredi</v>
      </c>
      <c r="P46" s="80" t="str">
        <f t="shared" si="185"/>
        <v>jeudi</v>
      </c>
      <c r="Q46" s="80" t="str">
        <f t="shared" si="185"/>
        <v>vendredi</v>
      </c>
      <c r="R46" s="80" t="str">
        <f t="shared" si="185"/>
        <v>vendredi</v>
      </c>
      <c r="S46" s="80" t="str">
        <f t="shared" si="185"/>
        <v>vendredi</v>
      </c>
      <c r="T46" s="40"/>
      <c r="U46" s="120"/>
      <c r="V46" s="107"/>
      <c r="W46" s="107"/>
      <c r="X46" s="107"/>
      <c r="Y46" s="107"/>
      <c r="Z46" s="107"/>
      <c r="AA46" s="107"/>
      <c r="AB46" s="107"/>
      <c r="AC46" s="107"/>
      <c r="AD46" s="107"/>
      <c r="AE46" s="107"/>
      <c r="AF46" s="107"/>
      <c r="AG46" s="107"/>
      <c r="AH46" s="107"/>
      <c r="AI46" s="107"/>
      <c r="AJ46" s="107"/>
      <c r="AK46" s="107"/>
      <c r="AL46" s="107"/>
      <c r="AM46" s="107"/>
      <c r="AN46" s="107"/>
      <c r="AO46" s="107"/>
      <c r="AP46" s="107"/>
      <c r="AQ46" s="107"/>
      <c r="AR46" s="107"/>
      <c r="AS46" s="107"/>
      <c r="AT46" s="107"/>
      <c r="AU46" s="107"/>
      <c r="AV46" s="107"/>
      <c r="AW46" s="107"/>
      <c r="AX46" s="107"/>
      <c r="AY46" s="107"/>
      <c r="AZ46" s="107"/>
      <c r="BA46" s="107"/>
      <c r="BB46" s="107"/>
      <c r="BC46" s="107"/>
      <c r="BD46" s="107"/>
      <c r="BE46" s="107"/>
      <c r="BF46" s="107"/>
      <c r="BG46" s="107"/>
      <c r="BH46" s="107"/>
      <c r="BI46" s="107"/>
      <c r="BJ46" s="107"/>
      <c r="BK46" s="107"/>
      <c r="BL46" s="107"/>
      <c r="BM46" s="107"/>
      <c r="BN46" s="107"/>
      <c r="BO46" s="107"/>
      <c r="BP46" s="107"/>
      <c r="BQ46" s="107"/>
      <c r="BR46" s="107"/>
      <c r="BS46" s="107"/>
      <c r="BT46" s="107"/>
      <c r="BU46" s="107"/>
      <c r="BV46" s="107"/>
      <c r="BW46" s="107"/>
      <c r="BX46" s="107"/>
      <c r="BY46" s="107"/>
      <c r="BZ46" s="107"/>
      <c r="CA46" s="107"/>
      <c r="CB46" s="107"/>
      <c r="CC46" s="107"/>
      <c r="CD46" s="107"/>
      <c r="CE46" s="107"/>
      <c r="CF46" s="107"/>
      <c r="CG46" s="107"/>
      <c r="CH46" s="107"/>
      <c r="CI46" s="107"/>
      <c r="CJ46" s="107"/>
      <c r="CK46" s="107"/>
      <c r="CL46" s="107"/>
      <c r="CM46" s="107"/>
      <c r="CN46" s="107"/>
      <c r="CO46" s="107"/>
      <c r="CP46" s="107"/>
      <c r="CQ46" s="107"/>
    </row>
    <row r="47" spans="2:128" ht="12.75" x14ac:dyDescent="0.2">
      <c r="B47" s="35"/>
      <c r="C47" s="19" t="s">
        <v>53</v>
      </c>
      <c r="D47" s="18" t="str">
        <f t="shared" si="15"/>
        <v>Remise des documents électoraux</v>
      </c>
      <c r="E47" s="70" t="s">
        <v>170</v>
      </c>
      <c r="F47" s="13">
        <f t="shared" ref="F47:F49" si="186">IF($E47="N",CD47,IF($E47="I",AZ47,IF($E47="D",V47,"X")))</f>
        <v>43964</v>
      </c>
      <c r="G47" s="13">
        <f t="shared" ref="G47:G49" si="187">IF($E47="N",CE47,IF($E47="I",BA47,IF($E47="D",W47,"X")))</f>
        <v>43965</v>
      </c>
      <c r="H47" s="13">
        <f t="shared" ref="H47:H49" si="188">IF($E47="N",CF47,IF($E47="I",BB47,IF($E47="D",X47,"X")))</f>
        <v>43966</v>
      </c>
      <c r="I47" s="13">
        <f t="shared" ref="I47:I49" si="189">IF($E47="N",CG47,IF($E47="I",BC47,IF($E47="D",Y47,"X")))</f>
        <v>43967</v>
      </c>
      <c r="J47" s="13">
        <f t="shared" ref="J47:J49" si="190">IF($E47="N",CH47,IF($E47="I",BD47,IF($E47="D",Z47,"X")))</f>
        <v>43967</v>
      </c>
      <c r="K47" s="13">
        <f t="shared" ref="K47:K49" si="191">IF($E47="N",CI47,IF($E47="I",BE47,IF($E47="D",AA47,"X")))</f>
        <v>43967</v>
      </c>
      <c r="L47" s="13">
        <f t="shared" ref="L47:L49" si="192">IF($E47="N",CJ47,IF($E47="I",BF47,IF($E47="D",AB47,"X")))</f>
        <v>43967</v>
      </c>
      <c r="M47" s="13">
        <f t="shared" ref="M47:M49" si="193">IF($E47="N",CK47,IF($E47="I",BG47,IF($E47="D",AC47,"X")))</f>
        <v>43971</v>
      </c>
      <c r="N47" s="13">
        <f t="shared" ref="N47:N49" si="194">IF($E47="N",CL47,IF($E47="I",BH47,IF($E47="D",AD47,"X")))</f>
        <v>43972</v>
      </c>
      <c r="O47" s="13">
        <f t="shared" ref="O47:O49" si="195">IF($E47="N",CM47,IF($E47="I",BI47,IF($E47="D",AE47,"X")))</f>
        <v>43973</v>
      </c>
      <c r="P47" s="13">
        <f t="shared" ref="P47:P49" si="196">IF($E47="N",CN47,IF($E47="I",BJ47,IF($E47="D",AF47,"X")))</f>
        <v>43974</v>
      </c>
      <c r="Q47" s="13">
        <f t="shared" ref="Q47:Q49" si="197">IF($E47="N",CO47,IF($E47="I",BK47,IF($E47="D",AG47,"X")))</f>
        <v>43974</v>
      </c>
      <c r="R47" s="13">
        <f t="shared" ref="R47:R49" si="198">IF($E47="N",CP47,IF($E47="I",BL47,IF($E47="D",AH47,"X")))</f>
        <v>43974</v>
      </c>
      <c r="S47" s="13">
        <f t="shared" ref="S47:S49" si="199">IF($E47="N",CQ47,IF($E47="I",BM47,IF($E47="D",AI47,"X")))</f>
        <v>43977</v>
      </c>
      <c r="T47" s="40"/>
      <c r="U47" s="120"/>
      <c r="V47" s="107">
        <f t="shared" ref="V47:AI49" si="200">IF(AK47=$CT$9,AK47-1,IF(AK47=$CT$10,AK47-1,IF(AK47=$CT$11,AK47-1,IF(AK47=$CT$12,AK47-1,IF(AK47=$CT$13,AK47-1,IF(AK47=$CT$14,AK47-1,IF(AK47=$CT$15,AK47-1,IF(WEEKDAY(AK47,2)=6,AK47+$CX$26,IF(WEEKDAY(AK47,2)=7,AK47+$CX$25,AK47)))))))))</f>
        <v>43964</v>
      </c>
      <c r="W47" s="107">
        <f t="shared" si="200"/>
        <v>43965</v>
      </c>
      <c r="X47" s="107">
        <f t="shared" si="200"/>
        <v>43966</v>
      </c>
      <c r="Y47" s="107">
        <f t="shared" si="200"/>
        <v>43967</v>
      </c>
      <c r="Z47" s="107">
        <f t="shared" si="200"/>
        <v>43967</v>
      </c>
      <c r="AA47" s="107">
        <f t="shared" si="200"/>
        <v>43967</v>
      </c>
      <c r="AB47" s="107">
        <f t="shared" si="200"/>
        <v>43967</v>
      </c>
      <c r="AC47" s="107">
        <f t="shared" si="200"/>
        <v>43971</v>
      </c>
      <c r="AD47" s="107">
        <f t="shared" si="200"/>
        <v>43972</v>
      </c>
      <c r="AE47" s="107">
        <f t="shared" si="200"/>
        <v>43973</v>
      </c>
      <c r="AF47" s="107">
        <f t="shared" si="200"/>
        <v>43974</v>
      </c>
      <c r="AG47" s="107">
        <f t="shared" si="200"/>
        <v>43974</v>
      </c>
      <c r="AH47" s="107">
        <f t="shared" si="200"/>
        <v>43974</v>
      </c>
      <c r="AI47" s="107">
        <f t="shared" si="200"/>
        <v>43977</v>
      </c>
      <c r="AJ47" s="107"/>
      <c r="AK47" s="107">
        <f t="shared" ref="AK47:AX49" si="201">IF(CD47=$CT$9,CD47-1,IF(CD47=$CT$10,CD47-1,IF(CD47=$CT$11,CD47-1,IF(CD47=$CT$12,CD47-1,IF(CD47=$CT$13,CD47-1,IF(CD47=$CT$14,CD47-1,IF(CD47=$CT$15,CD47-1,IF(WEEKDAY(CD47,2)=6,CD47+$CX$26,IF(WEEKDAY(CD47,2)=7,CD47+$CX$25,CD47)))))))))</f>
        <v>43964</v>
      </c>
      <c r="AL47" s="107">
        <f t="shared" si="201"/>
        <v>43965</v>
      </c>
      <c r="AM47" s="107">
        <f t="shared" si="201"/>
        <v>43966</v>
      </c>
      <c r="AN47" s="107">
        <f t="shared" si="201"/>
        <v>43967</v>
      </c>
      <c r="AO47" s="107">
        <f t="shared" si="201"/>
        <v>43967</v>
      </c>
      <c r="AP47" s="107">
        <f t="shared" si="201"/>
        <v>43967</v>
      </c>
      <c r="AQ47" s="107">
        <f t="shared" si="201"/>
        <v>43969</v>
      </c>
      <c r="AR47" s="107">
        <f t="shared" si="201"/>
        <v>43971</v>
      </c>
      <c r="AS47" s="107">
        <f t="shared" si="201"/>
        <v>43972</v>
      </c>
      <c r="AT47" s="107">
        <f t="shared" si="201"/>
        <v>43973</v>
      </c>
      <c r="AU47" s="107">
        <f t="shared" si="201"/>
        <v>43974</v>
      </c>
      <c r="AV47" s="107">
        <f t="shared" si="201"/>
        <v>43974</v>
      </c>
      <c r="AW47" s="107">
        <f t="shared" si="201"/>
        <v>43974</v>
      </c>
      <c r="AX47" s="107">
        <f t="shared" si="201"/>
        <v>43977</v>
      </c>
      <c r="AY47" s="107"/>
      <c r="AZ47" s="107">
        <f t="shared" ref="AZ47:BM49" si="202">IF(BO47=$CT$9,BO47+1,IF(BO47=$CT$10,BO47+1,IF(BO47=$CT$11,BO47+1,IF(BO47=$CT$12,BO47+1,IF(BO47=$CT$13,BO47+1,IF(BO47=$CT$14,BO47+1,IF(BO47=$CT$15,BO47+1,IF(WEEKDAY(BO47,2)=6,BO47+$CY$26,IF(WEEKDAY(BO47,2)=7,BO47+$CY$25,BO47)))))))))</f>
        <v>43964</v>
      </c>
      <c r="BA47" s="107">
        <f t="shared" si="202"/>
        <v>43965</v>
      </c>
      <c r="BB47" s="107">
        <f t="shared" si="202"/>
        <v>43966</v>
      </c>
      <c r="BC47" s="107">
        <f t="shared" si="202"/>
        <v>43967</v>
      </c>
      <c r="BD47" s="107">
        <f t="shared" si="202"/>
        <v>43971</v>
      </c>
      <c r="BE47" s="107">
        <f t="shared" si="202"/>
        <v>43971</v>
      </c>
      <c r="BF47" s="107">
        <f t="shared" si="202"/>
        <v>43971</v>
      </c>
      <c r="BG47" s="107">
        <f t="shared" si="202"/>
        <v>43971</v>
      </c>
      <c r="BH47" s="107">
        <f t="shared" si="202"/>
        <v>43972</v>
      </c>
      <c r="BI47" s="107">
        <f t="shared" si="202"/>
        <v>43973</v>
      </c>
      <c r="BJ47" s="107">
        <f t="shared" si="202"/>
        <v>43974</v>
      </c>
      <c r="BK47" s="107">
        <f t="shared" si="202"/>
        <v>43977</v>
      </c>
      <c r="BL47" s="107">
        <f t="shared" si="202"/>
        <v>43977</v>
      </c>
      <c r="BM47" s="107">
        <f t="shared" si="202"/>
        <v>43977</v>
      </c>
      <c r="BN47" s="107"/>
      <c r="BO47" s="107">
        <f t="shared" ref="BO47:CB49" si="203">IF(CD47=$CT$9,CD47+1,IF(CD47=$CT$10,CD47+1,IF(CD47=$CT$11,CD47+1,IF(CD47=$CT$12,CD47+1,IF(CD47=$CT$13,CD47+1,IF(CD47=$CT$14,CD47+1,IF(CD47=$CT$15,CD47+1,IF(WEEKDAY(CD47,2)=6,CD47+$CY$26,IF(WEEKDAY(CD47,2)=7,CD47+$CY$25,CD47)))))))))</f>
        <v>43964</v>
      </c>
      <c r="BP47" s="107">
        <f t="shared" si="203"/>
        <v>43965</v>
      </c>
      <c r="BQ47" s="107">
        <f t="shared" si="203"/>
        <v>43966</v>
      </c>
      <c r="BR47" s="107">
        <f t="shared" si="203"/>
        <v>43967</v>
      </c>
      <c r="BS47" s="107">
        <f t="shared" si="203"/>
        <v>43970</v>
      </c>
      <c r="BT47" s="107">
        <f t="shared" si="203"/>
        <v>43970</v>
      </c>
      <c r="BU47" s="107">
        <f t="shared" si="203"/>
        <v>43971</v>
      </c>
      <c r="BV47" s="107">
        <f t="shared" si="203"/>
        <v>43971</v>
      </c>
      <c r="BW47" s="107">
        <f t="shared" si="203"/>
        <v>43972</v>
      </c>
      <c r="BX47" s="107">
        <f t="shared" si="203"/>
        <v>43973</v>
      </c>
      <c r="BY47" s="107">
        <f t="shared" si="203"/>
        <v>43974</v>
      </c>
      <c r="BZ47" s="107">
        <f t="shared" si="203"/>
        <v>43977</v>
      </c>
      <c r="CA47" s="107">
        <f t="shared" si="203"/>
        <v>43977</v>
      </c>
      <c r="CB47" s="107">
        <f t="shared" si="203"/>
        <v>43977</v>
      </c>
      <c r="CC47" s="107"/>
      <c r="CD47" s="107">
        <f>CD45+1</f>
        <v>43964</v>
      </c>
      <c r="CE47" s="107">
        <f t="shared" ref="CE47:CQ47" si="204">CE45+1</f>
        <v>43965</v>
      </c>
      <c r="CF47" s="107">
        <f t="shared" si="204"/>
        <v>43966</v>
      </c>
      <c r="CG47" s="107">
        <f t="shared" si="204"/>
        <v>43967</v>
      </c>
      <c r="CH47" s="107">
        <f t="shared" si="204"/>
        <v>43968</v>
      </c>
      <c r="CI47" s="107">
        <f t="shared" si="204"/>
        <v>43969</v>
      </c>
      <c r="CJ47" s="107">
        <f t="shared" si="204"/>
        <v>43970</v>
      </c>
      <c r="CK47" s="107">
        <f t="shared" si="204"/>
        <v>43971</v>
      </c>
      <c r="CL47" s="107">
        <f t="shared" si="204"/>
        <v>43972</v>
      </c>
      <c r="CM47" s="107">
        <f t="shared" si="204"/>
        <v>43973</v>
      </c>
      <c r="CN47" s="107">
        <f t="shared" si="204"/>
        <v>43974</v>
      </c>
      <c r="CO47" s="107">
        <f t="shared" si="204"/>
        <v>43975</v>
      </c>
      <c r="CP47" s="107">
        <f t="shared" si="204"/>
        <v>43976</v>
      </c>
      <c r="CQ47" s="107">
        <f t="shared" si="204"/>
        <v>43977</v>
      </c>
      <c r="DC47" s="114" t="s">
        <v>54</v>
      </c>
      <c r="DD47" s="114" t="s">
        <v>129</v>
      </c>
    </row>
    <row r="48" spans="2:128" ht="12.75" x14ac:dyDescent="0.2">
      <c r="B48" s="35"/>
      <c r="C48" s="19" t="s">
        <v>55</v>
      </c>
      <c r="D48" s="18" t="str">
        <f t="shared" si="15"/>
        <v>Affichage des résultats</v>
      </c>
      <c r="E48" s="70" t="s">
        <v>170</v>
      </c>
      <c r="F48" s="13">
        <f t="shared" si="186"/>
        <v>43965</v>
      </c>
      <c r="G48" s="13">
        <f t="shared" si="187"/>
        <v>43966</v>
      </c>
      <c r="H48" s="13">
        <f t="shared" si="188"/>
        <v>43967</v>
      </c>
      <c r="I48" s="13">
        <f t="shared" si="189"/>
        <v>43967</v>
      </c>
      <c r="J48" s="13">
        <f t="shared" si="190"/>
        <v>43967</v>
      </c>
      <c r="K48" s="13">
        <f t="shared" si="191"/>
        <v>43967</v>
      </c>
      <c r="L48" s="13">
        <f t="shared" si="192"/>
        <v>43971</v>
      </c>
      <c r="M48" s="13">
        <f t="shared" si="193"/>
        <v>43972</v>
      </c>
      <c r="N48" s="13">
        <f t="shared" si="194"/>
        <v>43973</v>
      </c>
      <c r="O48" s="13">
        <f t="shared" si="195"/>
        <v>43974</v>
      </c>
      <c r="P48" s="13">
        <f t="shared" si="196"/>
        <v>43974</v>
      </c>
      <c r="Q48" s="13">
        <f t="shared" si="197"/>
        <v>43974</v>
      </c>
      <c r="R48" s="13">
        <f t="shared" si="198"/>
        <v>43977</v>
      </c>
      <c r="S48" s="13">
        <f t="shared" si="199"/>
        <v>43978</v>
      </c>
      <c r="T48" s="40"/>
      <c r="U48" s="120"/>
      <c r="V48" s="107">
        <f t="shared" si="200"/>
        <v>43965</v>
      </c>
      <c r="W48" s="107">
        <f t="shared" si="200"/>
        <v>43966</v>
      </c>
      <c r="X48" s="107">
        <f t="shared" si="200"/>
        <v>43967</v>
      </c>
      <c r="Y48" s="107">
        <f t="shared" si="200"/>
        <v>43967</v>
      </c>
      <c r="Z48" s="107">
        <f t="shared" si="200"/>
        <v>43967</v>
      </c>
      <c r="AA48" s="107">
        <f t="shared" si="200"/>
        <v>43967</v>
      </c>
      <c r="AB48" s="107">
        <f t="shared" si="200"/>
        <v>43971</v>
      </c>
      <c r="AC48" s="107">
        <f t="shared" si="200"/>
        <v>43972</v>
      </c>
      <c r="AD48" s="107">
        <f t="shared" si="200"/>
        <v>43973</v>
      </c>
      <c r="AE48" s="107">
        <f t="shared" si="200"/>
        <v>43974</v>
      </c>
      <c r="AF48" s="107">
        <f t="shared" si="200"/>
        <v>43974</v>
      </c>
      <c r="AG48" s="107">
        <f t="shared" si="200"/>
        <v>43974</v>
      </c>
      <c r="AH48" s="107">
        <f t="shared" si="200"/>
        <v>43977</v>
      </c>
      <c r="AI48" s="107">
        <f t="shared" si="200"/>
        <v>43978</v>
      </c>
      <c r="AJ48" s="107"/>
      <c r="AK48" s="107">
        <f t="shared" si="201"/>
        <v>43965</v>
      </c>
      <c r="AL48" s="107">
        <f t="shared" si="201"/>
        <v>43966</v>
      </c>
      <c r="AM48" s="107">
        <f t="shared" si="201"/>
        <v>43967</v>
      </c>
      <c r="AN48" s="107">
        <f t="shared" si="201"/>
        <v>43967</v>
      </c>
      <c r="AO48" s="107">
        <f t="shared" si="201"/>
        <v>43967</v>
      </c>
      <c r="AP48" s="107">
        <f t="shared" si="201"/>
        <v>43969</v>
      </c>
      <c r="AQ48" s="107">
        <f t="shared" si="201"/>
        <v>43971</v>
      </c>
      <c r="AR48" s="107">
        <f t="shared" si="201"/>
        <v>43972</v>
      </c>
      <c r="AS48" s="107">
        <f t="shared" si="201"/>
        <v>43973</v>
      </c>
      <c r="AT48" s="107">
        <f t="shared" si="201"/>
        <v>43974</v>
      </c>
      <c r="AU48" s="107">
        <f t="shared" si="201"/>
        <v>43974</v>
      </c>
      <c r="AV48" s="107">
        <f t="shared" si="201"/>
        <v>43974</v>
      </c>
      <c r="AW48" s="107">
        <f t="shared" si="201"/>
        <v>43977</v>
      </c>
      <c r="AX48" s="107">
        <f t="shared" si="201"/>
        <v>43978</v>
      </c>
      <c r="AY48" s="107"/>
      <c r="AZ48" s="107">
        <f t="shared" si="202"/>
        <v>43965</v>
      </c>
      <c r="BA48" s="107">
        <f t="shared" si="202"/>
        <v>43966</v>
      </c>
      <c r="BB48" s="107">
        <f t="shared" si="202"/>
        <v>43967</v>
      </c>
      <c r="BC48" s="107">
        <f t="shared" si="202"/>
        <v>43971</v>
      </c>
      <c r="BD48" s="107">
        <f t="shared" si="202"/>
        <v>43971</v>
      </c>
      <c r="BE48" s="107">
        <f t="shared" si="202"/>
        <v>43971</v>
      </c>
      <c r="BF48" s="107">
        <f t="shared" si="202"/>
        <v>43971</v>
      </c>
      <c r="BG48" s="107">
        <f t="shared" si="202"/>
        <v>43972</v>
      </c>
      <c r="BH48" s="107">
        <f t="shared" si="202"/>
        <v>43973</v>
      </c>
      <c r="BI48" s="107">
        <f t="shared" si="202"/>
        <v>43974</v>
      </c>
      <c r="BJ48" s="107">
        <f t="shared" si="202"/>
        <v>43977</v>
      </c>
      <c r="BK48" s="107">
        <f t="shared" si="202"/>
        <v>43977</v>
      </c>
      <c r="BL48" s="107">
        <f t="shared" si="202"/>
        <v>43977</v>
      </c>
      <c r="BM48" s="107">
        <f t="shared" si="202"/>
        <v>43978</v>
      </c>
      <c r="BN48" s="107"/>
      <c r="BO48" s="107">
        <f t="shared" si="203"/>
        <v>43965</v>
      </c>
      <c r="BP48" s="107">
        <f t="shared" si="203"/>
        <v>43966</v>
      </c>
      <c r="BQ48" s="107">
        <f t="shared" si="203"/>
        <v>43967</v>
      </c>
      <c r="BR48" s="107">
        <f t="shared" si="203"/>
        <v>43970</v>
      </c>
      <c r="BS48" s="107">
        <f t="shared" si="203"/>
        <v>43970</v>
      </c>
      <c r="BT48" s="107">
        <f t="shared" si="203"/>
        <v>43971</v>
      </c>
      <c r="BU48" s="107">
        <f t="shared" si="203"/>
        <v>43971</v>
      </c>
      <c r="BV48" s="107">
        <f t="shared" si="203"/>
        <v>43972</v>
      </c>
      <c r="BW48" s="107">
        <f t="shared" si="203"/>
        <v>43973</v>
      </c>
      <c r="BX48" s="107">
        <f t="shared" si="203"/>
        <v>43974</v>
      </c>
      <c r="BY48" s="107">
        <f t="shared" si="203"/>
        <v>43977</v>
      </c>
      <c r="BZ48" s="107">
        <f t="shared" si="203"/>
        <v>43977</v>
      </c>
      <c r="CA48" s="107">
        <f t="shared" si="203"/>
        <v>43977</v>
      </c>
      <c r="CB48" s="107">
        <f t="shared" si="203"/>
        <v>43978</v>
      </c>
      <c r="CC48" s="107"/>
      <c r="CD48" s="107">
        <f>CD45+2</f>
        <v>43965</v>
      </c>
      <c r="CE48" s="107">
        <f t="shared" ref="CE48:CQ48" si="205">CE45+2</f>
        <v>43966</v>
      </c>
      <c r="CF48" s="107">
        <f t="shared" si="205"/>
        <v>43967</v>
      </c>
      <c r="CG48" s="107">
        <f t="shared" si="205"/>
        <v>43968</v>
      </c>
      <c r="CH48" s="107">
        <f t="shared" si="205"/>
        <v>43969</v>
      </c>
      <c r="CI48" s="107">
        <f t="shared" si="205"/>
        <v>43970</v>
      </c>
      <c r="CJ48" s="107">
        <f t="shared" si="205"/>
        <v>43971</v>
      </c>
      <c r="CK48" s="107">
        <f t="shared" si="205"/>
        <v>43972</v>
      </c>
      <c r="CL48" s="107">
        <f t="shared" si="205"/>
        <v>43973</v>
      </c>
      <c r="CM48" s="107">
        <f t="shared" si="205"/>
        <v>43974</v>
      </c>
      <c r="CN48" s="107">
        <f t="shared" si="205"/>
        <v>43975</v>
      </c>
      <c r="CO48" s="107">
        <f t="shared" si="205"/>
        <v>43976</v>
      </c>
      <c r="CP48" s="107">
        <f t="shared" si="205"/>
        <v>43977</v>
      </c>
      <c r="CQ48" s="107">
        <f t="shared" si="205"/>
        <v>43978</v>
      </c>
      <c r="DC48" s="114" t="s">
        <v>56</v>
      </c>
      <c r="DD48" s="114" t="s">
        <v>130</v>
      </c>
    </row>
    <row r="49" spans="2:108" ht="12.75" x14ac:dyDescent="0.2">
      <c r="B49" s="35"/>
      <c r="C49" s="19" t="s">
        <v>57</v>
      </c>
      <c r="D49" s="26" t="str">
        <f t="shared" si="15"/>
        <v>Recours possible auprès du tribunal du travail :</v>
      </c>
      <c r="E49" s="77" t="s">
        <v>170</v>
      </c>
      <c r="F49" s="27">
        <f t="shared" si="186"/>
        <v>44008</v>
      </c>
      <c r="G49" s="27">
        <f t="shared" si="187"/>
        <v>44009</v>
      </c>
      <c r="H49" s="27">
        <f t="shared" si="188"/>
        <v>44009</v>
      </c>
      <c r="I49" s="27">
        <f t="shared" si="189"/>
        <v>44009</v>
      </c>
      <c r="J49" s="27">
        <f t="shared" si="190"/>
        <v>44012</v>
      </c>
      <c r="K49" s="27">
        <f t="shared" si="191"/>
        <v>44013</v>
      </c>
      <c r="L49" s="27">
        <f t="shared" si="192"/>
        <v>44014</v>
      </c>
      <c r="M49" s="27">
        <f t="shared" si="193"/>
        <v>44015</v>
      </c>
      <c r="N49" s="27">
        <f t="shared" si="194"/>
        <v>44016</v>
      </c>
      <c r="O49" s="27">
        <f t="shared" si="195"/>
        <v>44016</v>
      </c>
      <c r="P49" s="27">
        <f t="shared" si="196"/>
        <v>44016</v>
      </c>
      <c r="Q49" s="27">
        <f t="shared" si="197"/>
        <v>44019</v>
      </c>
      <c r="R49" s="27">
        <f t="shared" si="198"/>
        <v>44020</v>
      </c>
      <c r="S49" s="27">
        <f t="shared" si="199"/>
        <v>44021</v>
      </c>
      <c r="T49" s="39"/>
      <c r="U49" s="122"/>
      <c r="V49" s="107">
        <f t="shared" si="200"/>
        <v>44008</v>
      </c>
      <c r="W49" s="107">
        <f t="shared" si="200"/>
        <v>44009</v>
      </c>
      <c r="X49" s="107">
        <f t="shared" si="200"/>
        <v>44009</v>
      </c>
      <c r="Y49" s="107">
        <f t="shared" si="200"/>
        <v>44009</v>
      </c>
      <c r="Z49" s="107">
        <f t="shared" si="200"/>
        <v>44012</v>
      </c>
      <c r="AA49" s="107">
        <f t="shared" si="200"/>
        <v>44013</v>
      </c>
      <c r="AB49" s="107">
        <f t="shared" si="200"/>
        <v>44014</v>
      </c>
      <c r="AC49" s="107">
        <f t="shared" si="200"/>
        <v>44015</v>
      </c>
      <c r="AD49" s="107">
        <f t="shared" si="200"/>
        <v>44016</v>
      </c>
      <c r="AE49" s="107">
        <f t="shared" si="200"/>
        <v>44016</v>
      </c>
      <c r="AF49" s="107">
        <f t="shared" si="200"/>
        <v>44016</v>
      </c>
      <c r="AG49" s="107">
        <f t="shared" si="200"/>
        <v>44019</v>
      </c>
      <c r="AH49" s="107">
        <f t="shared" si="200"/>
        <v>44020</v>
      </c>
      <c r="AI49" s="107">
        <f t="shared" si="200"/>
        <v>44021</v>
      </c>
      <c r="AJ49" s="110"/>
      <c r="AK49" s="107">
        <f t="shared" si="201"/>
        <v>44008</v>
      </c>
      <c r="AL49" s="107">
        <f t="shared" si="201"/>
        <v>44009</v>
      </c>
      <c r="AM49" s="107">
        <f t="shared" si="201"/>
        <v>44009</v>
      </c>
      <c r="AN49" s="107">
        <f t="shared" si="201"/>
        <v>44009</v>
      </c>
      <c r="AO49" s="107">
        <f t="shared" si="201"/>
        <v>44012</v>
      </c>
      <c r="AP49" s="107">
        <f t="shared" si="201"/>
        <v>44013</v>
      </c>
      <c r="AQ49" s="107">
        <f t="shared" si="201"/>
        <v>44014</v>
      </c>
      <c r="AR49" s="107">
        <f t="shared" si="201"/>
        <v>44015</v>
      </c>
      <c r="AS49" s="107">
        <f t="shared" si="201"/>
        <v>44016</v>
      </c>
      <c r="AT49" s="107">
        <f t="shared" si="201"/>
        <v>44016</v>
      </c>
      <c r="AU49" s="107">
        <f t="shared" si="201"/>
        <v>44016</v>
      </c>
      <c r="AV49" s="107">
        <f t="shared" si="201"/>
        <v>44019</v>
      </c>
      <c r="AW49" s="107">
        <f t="shared" si="201"/>
        <v>44020</v>
      </c>
      <c r="AX49" s="107">
        <f t="shared" si="201"/>
        <v>44021</v>
      </c>
      <c r="AY49" s="110"/>
      <c r="AZ49" s="107">
        <f t="shared" si="202"/>
        <v>44008</v>
      </c>
      <c r="BA49" s="107">
        <f t="shared" si="202"/>
        <v>44009</v>
      </c>
      <c r="BB49" s="107">
        <f t="shared" si="202"/>
        <v>44012</v>
      </c>
      <c r="BC49" s="107">
        <f t="shared" si="202"/>
        <v>44012</v>
      </c>
      <c r="BD49" s="107">
        <f t="shared" si="202"/>
        <v>44012</v>
      </c>
      <c r="BE49" s="107">
        <f t="shared" si="202"/>
        <v>44013</v>
      </c>
      <c r="BF49" s="107">
        <f t="shared" si="202"/>
        <v>44014</v>
      </c>
      <c r="BG49" s="107">
        <f t="shared" si="202"/>
        <v>44015</v>
      </c>
      <c r="BH49" s="107">
        <f t="shared" si="202"/>
        <v>44016</v>
      </c>
      <c r="BI49" s="107">
        <f t="shared" si="202"/>
        <v>44019</v>
      </c>
      <c r="BJ49" s="107">
        <f t="shared" si="202"/>
        <v>44019</v>
      </c>
      <c r="BK49" s="107">
        <f t="shared" si="202"/>
        <v>44019</v>
      </c>
      <c r="BL49" s="107">
        <f t="shared" si="202"/>
        <v>44020</v>
      </c>
      <c r="BM49" s="107">
        <f t="shared" si="202"/>
        <v>44021</v>
      </c>
      <c r="BN49" s="110"/>
      <c r="BO49" s="107">
        <f t="shared" si="203"/>
        <v>44008</v>
      </c>
      <c r="BP49" s="107">
        <f t="shared" si="203"/>
        <v>44009</v>
      </c>
      <c r="BQ49" s="107">
        <f t="shared" si="203"/>
        <v>44012</v>
      </c>
      <c r="BR49" s="107">
        <f t="shared" si="203"/>
        <v>44012</v>
      </c>
      <c r="BS49" s="107">
        <f t="shared" si="203"/>
        <v>44012</v>
      </c>
      <c r="BT49" s="107">
        <f t="shared" si="203"/>
        <v>44013</v>
      </c>
      <c r="BU49" s="107">
        <f t="shared" si="203"/>
        <v>44014</v>
      </c>
      <c r="BV49" s="107">
        <f t="shared" si="203"/>
        <v>44015</v>
      </c>
      <c r="BW49" s="107">
        <f t="shared" si="203"/>
        <v>44016</v>
      </c>
      <c r="BX49" s="107">
        <f t="shared" si="203"/>
        <v>44019</v>
      </c>
      <c r="BY49" s="107">
        <f t="shared" si="203"/>
        <v>44019</v>
      </c>
      <c r="BZ49" s="107">
        <f t="shared" si="203"/>
        <v>44019</v>
      </c>
      <c r="CA49" s="107">
        <f t="shared" si="203"/>
        <v>44020</v>
      </c>
      <c r="CB49" s="107">
        <f t="shared" si="203"/>
        <v>44021</v>
      </c>
      <c r="CC49" s="110"/>
      <c r="CD49" s="107">
        <f>CD45+45</f>
        <v>44008</v>
      </c>
      <c r="CE49" s="107">
        <f t="shared" ref="CE49:CQ49" si="206">CE45+45</f>
        <v>44009</v>
      </c>
      <c r="CF49" s="107">
        <f t="shared" si="206"/>
        <v>44010</v>
      </c>
      <c r="CG49" s="107">
        <f t="shared" si="206"/>
        <v>44011</v>
      </c>
      <c r="CH49" s="107">
        <f t="shared" si="206"/>
        <v>44012</v>
      </c>
      <c r="CI49" s="107">
        <f t="shared" si="206"/>
        <v>44013</v>
      </c>
      <c r="CJ49" s="107">
        <f t="shared" si="206"/>
        <v>44014</v>
      </c>
      <c r="CK49" s="107">
        <f t="shared" si="206"/>
        <v>44015</v>
      </c>
      <c r="CL49" s="107">
        <f t="shared" si="206"/>
        <v>44016</v>
      </c>
      <c r="CM49" s="107">
        <f t="shared" si="206"/>
        <v>44017</v>
      </c>
      <c r="CN49" s="107">
        <f t="shared" si="206"/>
        <v>44018</v>
      </c>
      <c r="CO49" s="107">
        <f t="shared" si="206"/>
        <v>44019</v>
      </c>
      <c r="CP49" s="107">
        <f t="shared" si="206"/>
        <v>44020</v>
      </c>
      <c r="CQ49" s="107">
        <f t="shared" si="206"/>
        <v>44021</v>
      </c>
      <c r="DC49" s="114" t="s">
        <v>58</v>
      </c>
      <c r="DD49" s="114" t="s">
        <v>131</v>
      </c>
    </row>
    <row r="50" spans="2:108" ht="12.75" x14ac:dyDescent="0.2">
      <c r="B50" s="35"/>
      <c r="C50" s="19"/>
      <c r="D50" s="18" t="str">
        <f t="shared" si="15"/>
        <v>en annulation ou en rectification des résultats des élections</v>
      </c>
      <c r="E50" s="70" t="s">
        <v>170</v>
      </c>
      <c r="F50" s="13"/>
      <c r="G50" s="13"/>
      <c r="H50" s="13"/>
      <c r="I50" s="13"/>
      <c r="J50" s="13"/>
      <c r="K50" s="13"/>
      <c r="L50" s="13"/>
      <c r="M50" s="13"/>
      <c r="N50" s="13"/>
      <c r="O50" s="13"/>
      <c r="P50" s="13"/>
      <c r="Q50" s="13"/>
      <c r="R50" s="13"/>
      <c r="S50" s="13"/>
      <c r="T50" s="40"/>
      <c r="U50" s="120"/>
      <c r="V50" s="107"/>
      <c r="W50" s="107"/>
      <c r="X50" s="107"/>
      <c r="Y50" s="107"/>
      <c r="Z50" s="107"/>
      <c r="AA50" s="107"/>
      <c r="AB50" s="107"/>
      <c r="AC50" s="107"/>
      <c r="AD50" s="107"/>
      <c r="AE50" s="107"/>
      <c r="AF50" s="107"/>
      <c r="AG50" s="107"/>
      <c r="AH50" s="107"/>
      <c r="AI50" s="107"/>
      <c r="AJ50" s="107"/>
      <c r="AK50" s="107"/>
      <c r="AL50" s="107"/>
      <c r="AM50" s="107"/>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7"/>
      <c r="BQ50" s="107"/>
      <c r="BR50" s="107"/>
      <c r="BS50" s="107"/>
      <c r="BT50" s="107"/>
      <c r="BU50" s="107"/>
      <c r="BV50" s="107"/>
      <c r="BW50" s="107"/>
      <c r="BX50" s="107"/>
      <c r="BY50" s="107"/>
      <c r="BZ50" s="107"/>
      <c r="CA50" s="107"/>
      <c r="CB50" s="107"/>
      <c r="CC50" s="107"/>
      <c r="CD50" s="107"/>
      <c r="CE50" s="107"/>
      <c r="CF50" s="107"/>
      <c r="CG50" s="107"/>
      <c r="CH50" s="107"/>
      <c r="CI50" s="107"/>
      <c r="CJ50" s="107"/>
      <c r="CK50" s="107"/>
      <c r="CL50" s="107"/>
      <c r="CM50" s="107"/>
      <c r="CN50" s="107"/>
      <c r="CO50" s="107"/>
      <c r="CP50" s="107"/>
      <c r="CQ50" s="107"/>
      <c r="DC50" s="114" t="s">
        <v>59</v>
      </c>
      <c r="DD50" s="114" t="s">
        <v>136</v>
      </c>
    </row>
    <row r="51" spans="2:108" ht="12.75" x14ac:dyDescent="0.2">
      <c r="B51" s="35"/>
      <c r="C51" s="19" t="s">
        <v>60</v>
      </c>
      <c r="D51" s="18" t="str">
        <f t="shared" si="15"/>
        <v>Première réunion du CE</v>
      </c>
      <c r="E51" s="70" t="s">
        <v>170</v>
      </c>
      <c r="F51" s="13">
        <f>IF($E51="N",CD51,IF($E51="I",AZ51,IF($E51="D",V51,"X")))</f>
        <v>44008</v>
      </c>
      <c r="G51" s="13">
        <f t="shared" ref="G51:S51" si="207">IF($E51="N",CE51,IF($E51="I",BA51,IF($E51="D",W51,"X")))</f>
        <v>44009</v>
      </c>
      <c r="H51" s="13">
        <f t="shared" si="207"/>
        <v>44009</v>
      </c>
      <c r="I51" s="13">
        <f t="shared" si="207"/>
        <v>44009</v>
      </c>
      <c r="J51" s="13">
        <f t="shared" si="207"/>
        <v>44012</v>
      </c>
      <c r="K51" s="13">
        <f t="shared" si="207"/>
        <v>44013</v>
      </c>
      <c r="L51" s="13">
        <f t="shared" si="207"/>
        <v>44014</v>
      </c>
      <c r="M51" s="13">
        <f t="shared" si="207"/>
        <v>44015</v>
      </c>
      <c r="N51" s="13">
        <f t="shared" si="207"/>
        <v>44016</v>
      </c>
      <c r="O51" s="13">
        <f t="shared" si="207"/>
        <v>44016</v>
      </c>
      <c r="P51" s="13">
        <f t="shared" si="207"/>
        <v>44016</v>
      </c>
      <c r="Q51" s="13">
        <f t="shared" si="207"/>
        <v>44019</v>
      </c>
      <c r="R51" s="13">
        <f t="shared" si="207"/>
        <v>44020</v>
      </c>
      <c r="S51" s="13">
        <f t="shared" si="207"/>
        <v>44021</v>
      </c>
      <c r="T51" s="40"/>
      <c r="U51" s="120"/>
      <c r="V51" s="107">
        <f t="shared" ref="V51:AI51" si="208">IF(AK51=$CT$9,AK51-1,IF(AK51=$CT$10,AK51-1,IF(AK51=$CT$11,AK51-1,IF(AK51=$CT$12,AK51-1,IF(AK51=$CT$13,AK51-1,IF(AK51=$CT$14,AK51-1,IF(AK51=$CT$15,AK51-1,IF(WEEKDAY(AK51,2)=6,AK51+$CX$26,IF(WEEKDAY(AK51,2)=7,AK51+$CX$25,AK51)))))))))</f>
        <v>44008</v>
      </c>
      <c r="W51" s="107">
        <f t="shared" si="208"/>
        <v>44009</v>
      </c>
      <c r="X51" s="107">
        <f t="shared" si="208"/>
        <v>44009</v>
      </c>
      <c r="Y51" s="107">
        <f t="shared" si="208"/>
        <v>44009</v>
      </c>
      <c r="Z51" s="107">
        <f t="shared" si="208"/>
        <v>44012</v>
      </c>
      <c r="AA51" s="107">
        <f t="shared" si="208"/>
        <v>44013</v>
      </c>
      <c r="AB51" s="107">
        <f t="shared" si="208"/>
        <v>44014</v>
      </c>
      <c r="AC51" s="107">
        <f t="shared" si="208"/>
        <v>44015</v>
      </c>
      <c r="AD51" s="107">
        <f t="shared" si="208"/>
        <v>44016</v>
      </c>
      <c r="AE51" s="107">
        <f t="shared" si="208"/>
        <v>44016</v>
      </c>
      <c r="AF51" s="107">
        <f t="shared" si="208"/>
        <v>44016</v>
      </c>
      <c r="AG51" s="107">
        <f t="shared" si="208"/>
        <v>44019</v>
      </c>
      <c r="AH51" s="107">
        <f t="shared" si="208"/>
        <v>44020</v>
      </c>
      <c r="AI51" s="107">
        <f t="shared" si="208"/>
        <v>44021</v>
      </c>
      <c r="AJ51" s="107"/>
      <c r="AK51" s="107">
        <f t="shared" ref="AK51:AX51" si="209">IF(CD51=$CT$9,CD51-1,IF(CD51=$CT$10,CD51-1,IF(CD51=$CT$11,CD51-1,IF(CD51=$CT$12,CD51-1,IF(CD51=$CT$13,CD51-1,IF(CD51=$CT$14,CD51-1,IF(CD51=$CT$15,CD51-1,IF(WEEKDAY(CD51,2)=6,CD51+$CX$26,IF(WEEKDAY(CD51,2)=7,CD51+$CX$25,CD51)))))))))</f>
        <v>44008</v>
      </c>
      <c r="AL51" s="107">
        <f t="shared" si="209"/>
        <v>44009</v>
      </c>
      <c r="AM51" s="107">
        <f t="shared" si="209"/>
        <v>44009</v>
      </c>
      <c r="AN51" s="107">
        <f t="shared" si="209"/>
        <v>44009</v>
      </c>
      <c r="AO51" s="107">
        <f t="shared" si="209"/>
        <v>44012</v>
      </c>
      <c r="AP51" s="107">
        <f t="shared" si="209"/>
        <v>44013</v>
      </c>
      <c r="AQ51" s="107">
        <f t="shared" si="209"/>
        <v>44014</v>
      </c>
      <c r="AR51" s="107">
        <f t="shared" si="209"/>
        <v>44015</v>
      </c>
      <c r="AS51" s="107">
        <f t="shared" si="209"/>
        <v>44016</v>
      </c>
      <c r="AT51" s="107">
        <f t="shared" si="209"/>
        <v>44016</v>
      </c>
      <c r="AU51" s="107">
        <f t="shared" si="209"/>
        <v>44016</v>
      </c>
      <c r="AV51" s="107">
        <f t="shared" si="209"/>
        <v>44019</v>
      </c>
      <c r="AW51" s="107">
        <f t="shared" si="209"/>
        <v>44020</v>
      </c>
      <c r="AX51" s="107">
        <f t="shared" si="209"/>
        <v>44021</v>
      </c>
      <c r="AY51" s="107"/>
      <c r="AZ51" s="107">
        <f t="shared" ref="AZ51:BM51" si="210">IF(BO51=$CT$9,BO51+1,IF(BO51=$CT$10,BO51+1,IF(BO51=$CT$11,BO51+1,IF(BO51=$CT$12,BO51+1,IF(BO51=$CT$13,BO51+1,IF(BO51=$CT$14,BO51+1,IF(BO51=$CT$15,BO51+1,IF(WEEKDAY(BO51,2)=6,BO51+$CY$26,IF(WEEKDAY(BO51,2)=7,BO51+$CY$25,BO51)))))))))</f>
        <v>44008</v>
      </c>
      <c r="BA51" s="107">
        <f t="shared" si="210"/>
        <v>44009</v>
      </c>
      <c r="BB51" s="107">
        <f t="shared" si="210"/>
        <v>44012</v>
      </c>
      <c r="BC51" s="107">
        <f t="shared" si="210"/>
        <v>44012</v>
      </c>
      <c r="BD51" s="107">
        <f t="shared" si="210"/>
        <v>44012</v>
      </c>
      <c r="BE51" s="107">
        <f t="shared" si="210"/>
        <v>44013</v>
      </c>
      <c r="BF51" s="107">
        <f t="shared" si="210"/>
        <v>44014</v>
      </c>
      <c r="BG51" s="107">
        <f t="shared" si="210"/>
        <v>44015</v>
      </c>
      <c r="BH51" s="107">
        <f t="shared" si="210"/>
        <v>44016</v>
      </c>
      <c r="BI51" s="107">
        <f t="shared" si="210"/>
        <v>44019</v>
      </c>
      <c r="BJ51" s="107">
        <f t="shared" si="210"/>
        <v>44019</v>
      </c>
      <c r="BK51" s="107">
        <f t="shared" si="210"/>
        <v>44019</v>
      </c>
      <c r="BL51" s="107">
        <f t="shared" si="210"/>
        <v>44020</v>
      </c>
      <c r="BM51" s="107">
        <f t="shared" si="210"/>
        <v>44021</v>
      </c>
      <c r="BN51" s="107"/>
      <c r="BO51" s="107">
        <f t="shared" ref="BO51:CB51" si="211">IF(CD51=$CT$9,CD51+1,IF(CD51=$CT$10,CD51+1,IF(CD51=$CT$11,CD51+1,IF(CD51=$CT$12,CD51+1,IF(CD51=$CT$13,CD51+1,IF(CD51=$CT$14,CD51+1,IF(CD51=$CT$15,CD51+1,IF(WEEKDAY(CD51,2)=6,CD51+$CY$26,IF(WEEKDAY(CD51,2)=7,CD51+$CY$25,CD51)))))))))</f>
        <v>44008</v>
      </c>
      <c r="BP51" s="107">
        <f t="shared" si="211"/>
        <v>44009</v>
      </c>
      <c r="BQ51" s="107">
        <f t="shared" si="211"/>
        <v>44012</v>
      </c>
      <c r="BR51" s="107">
        <f t="shared" si="211"/>
        <v>44012</v>
      </c>
      <c r="BS51" s="107">
        <f t="shared" si="211"/>
        <v>44012</v>
      </c>
      <c r="BT51" s="107">
        <f t="shared" si="211"/>
        <v>44013</v>
      </c>
      <c r="BU51" s="107">
        <f t="shared" si="211"/>
        <v>44014</v>
      </c>
      <c r="BV51" s="107">
        <f t="shared" si="211"/>
        <v>44015</v>
      </c>
      <c r="BW51" s="107">
        <f t="shared" si="211"/>
        <v>44016</v>
      </c>
      <c r="BX51" s="107">
        <f t="shared" si="211"/>
        <v>44019</v>
      </c>
      <c r="BY51" s="107">
        <f t="shared" si="211"/>
        <v>44019</v>
      </c>
      <c r="BZ51" s="107">
        <f t="shared" si="211"/>
        <v>44019</v>
      </c>
      <c r="CA51" s="107">
        <f t="shared" si="211"/>
        <v>44020</v>
      </c>
      <c r="CB51" s="107">
        <f t="shared" si="211"/>
        <v>44021</v>
      </c>
      <c r="CC51" s="107"/>
      <c r="CD51" s="107">
        <f>CD45+45</f>
        <v>44008</v>
      </c>
      <c r="CE51" s="107">
        <f t="shared" ref="CE51:CQ51" si="212">CE45+45</f>
        <v>44009</v>
      </c>
      <c r="CF51" s="107">
        <f t="shared" si="212"/>
        <v>44010</v>
      </c>
      <c r="CG51" s="107">
        <f t="shared" si="212"/>
        <v>44011</v>
      </c>
      <c r="CH51" s="107">
        <f t="shared" si="212"/>
        <v>44012</v>
      </c>
      <c r="CI51" s="107">
        <f t="shared" si="212"/>
        <v>44013</v>
      </c>
      <c r="CJ51" s="107">
        <f t="shared" si="212"/>
        <v>44014</v>
      </c>
      <c r="CK51" s="107">
        <f t="shared" si="212"/>
        <v>44015</v>
      </c>
      <c r="CL51" s="107">
        <f t="shared" si="212"/>
        <v>44016</v>
      </c>
      <c r="CM51" s="107">
        <f t="shared" si="212"/>
        <v>44017</v>
      </c>
      <c r="CN51" s="107">
        <f t="shared" si="212"/>
        <v>44018</v>
      </c>
      <c r="CO51" s="107">
        <f t="shared" si="212"/>
        <v>44019</v>
      </c>
      <c r="CP51" s="107">
        <f t="shared" si="212"/>
        <v>44020</v>
      </c>
      <c r="CQ51" s="107">
        <f t="shared" si="212"/>
        <v>44021</v>
      </c>
      <c r="DC51" s="114" t="s">
        <v>61</v>
      </c>
      <c r="DD51" s="114" t="s">
        <v>135</v>
      </c>
    </row>
    <row r="52" spans="2:108" ht="12.75" x14ac:dyDescent="0.2">
      <c r="B52" s="35"/>
      <c r="C52" s="19"/>
      <c r="D52" s="18"/>
      <c r="E52" s="70"/>
      <c r="F52" s="13"/>
      <c r="G52" s="13"/>
      <c r="H52" s="13"/>
      <c r="I52" s="13"/>
      <c r="J52" s="13"/>
      <c r="K52" s="13"/>
      <c r="L52" s="13"/>
      <c r="M52" s="13"/>
      <c r="N52" s="13"/>
      <c r="O52" s="13"/>
      <c r="P52" s="13"/>
      <c r="Q52" s="13"/>
      <c r="R52" s="13"/>
      <c r="S52" s="13"/>
      <c r="T52" s="40"/>
      <c r="U52" s="120"/>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row>
    <row r="53" spans="2:108" ht="12.75" x14ac:dyDescent="0.2">
      <c r="B53" s="35"/>
      <c r="C53" s="19" t="s">
        <v>62</v>
      </c>
      <c r="D53" s="12" t="str">
        <f t="shared" si="15"/>
        <v>Décision du tribunal du travail</v>
      </c>
      <c r="E53" s="68" t="s">
        <v>169</v>
      </c>
      <c r="F53" s="13">
        <f t="shared" ref="F53:F55" si="213">IF($E53="N",CD53,IF($E53="I",AZ53,IF($E53="D",V53,"X")))</f>
        <v>44033</v>
      </c>
      <c r="G53" s="13">
        <f t="shared" ref="G53:G55" si="214">IF($E53="N",CE53,IF($E53="I",BA53,IF($E53="D",W53,"X")))</f>
        <v>44033</v>
      </c>
      <c r="H53" s="13">
        <f t="shared" ref="H53:H55" si="215">IF($E53="N",CF53,IF($E53="I",BB53,IF($E53="D",X53,"X")))</f>
        <v>44034</v>
      </c>
      <c r="I53" s="13">
        <f t="shared" ref="I53:I55" si="216">IF($E53="N",CG53,IF($E53="I",BC53,IF($E53="D",Y53,"X")))</f>
        <v>44035</v>
      </c>
      <c r="J53" s="13">
        <f t="shared" ref="J53:J55" si="217">IF($E53="N",CH53,IF($E53="I",BD53,IF($E53="D",Z53,"X")))</f>
        <v>44036</v>
      </c>
      <c r="K53" s="13">
        <f t="shared" ref="K53:K55" si="218">IF($E53="N",CI53,IF($E53="I",BE53,IF($E53="D",AA53,"X")))</f>
        <v>44037</v>
      </c>
      <c r="L53" s="13">
        <f t="shared" ref="L53:L55" si="219">IF($E53="N",CJ53,IF($E53="I",BF53,IF($E53="D",AB53,"X")))</f>
        <v>44040</v>
      </c>
      <c r="M53" s="13">
        <f t="shared" ref="M53:M55" si="220">IF($E53="N",CK53,IF($E53="I",BG53,IF($E53="D",AC53,"X")))</f>
        <v>44040</v>
      </c>
      <c r="N53" s="13">
        <f t="shared" ref="N53:N55" si="221">IF($E53="N",CL53,IF($E53="I",BH53,IF($E53="D",AD53,"X")))</f>
        <v>44040</v>
      </c>
      <c r="O53" s="13">
        <f t="shared" ref="O53:O55" si="222">IF($E53="N",CM53,IF($E53="I",BI53,IF($E53="D",AE53,"X")))</f>
        <v>44041</v>
      </c>
      <c r="P53" s="13">
        <f t="shared" ref="P53:P55" si="223">IF($E53="N",CN53,IF($E53="I",BJ53,IF($E53="D",AF53,"X")))</f>
        <v>44042</v>
      </c>
      <c r="Q53" s="13">
        <f t="shared" ref="Q53:Q55" si="224">IF($E53="N",CO53,IF($E53="I",BK53,IF($E53="D",AG53,"X")))</f>
        <v>44043</v>
      </c>
      <c r="R53" s="13">
        <f t="shared" ref="R53:R55" si="225">IF($E53="N",CP53,IF($E53="I",BL53,IF($E53="D",AH53,"X")))</f>
        <v>44044</v>
      </c>
      <c r="S53" s="13">
        <f t="shared" ref="S53:S55" si="226">IF($E53="N",CQ53,IF($E53="I",BM53,IF($E53="D",AI53,"X")))</f>
        <v>44047</v>
      </c>
      <c r="T53" s="40"/>
      <c r="U53" s="120"/>
      <c r="V53" s="107">
        <f t="shared" ref="V53:AI55" si="227">IF(AK53=$CT$9,AK53-1,IF(AK53=$CT$10,AK53-1,IF(AK53=$CT$11,AK53-1,IF(AK53=$CT$12,AK53-1,IF(AK53=$CT$13,AK53-1,IF(AK53=$CT$14,AK53-1,IF(AK53=$CT$15,AK53-1,IF(WEEKDAY(AK53,2)=6,AK53+$CX$26,IF(WEEKDAY(AK53,2)=7,AK53+$CX$25,AK53)))))))))</f>
        <v>44030</v>
      </c>
      <c r="W53" s="107">
        <f t="shared" si="227"/>
        <v>44033</v>
      </c>
      <c r="X53" s="107">
        <f t="shared" si="227"/>
        <v>44034</v>
      </c>
      <c r="Y53" s="107">
        <f t="shared" si="227"/>
        <v>44035</v>
      </c>
      <c r="Z53" s="107">
        <f t="shared" si="227"/>
        <v>44036</v>
      </c>
      <c r="AA53" s="107">
        <f t="shared" si="227"/>
        <v>44037</v>
      </c>
      <c r="AB53" s="107">
        <f t="shared" si="227"/>
        <v>44037</v>
      </c>
      <c r="AC53" s="107">
        <f t="shared" si="227"/>
        <v>44037</v>
      </c>
      <c r="AD53" s="107">
        <f t="shared" si="227"/>
        <v>44040</v>
      </c>
      <c r="AE53" s="107">
        <f t="shared" si="227"/>
        <v>44041</v>
      </c>
      <c r="AF53" s="107">
        <f t="shared" si="227"/>
        <v>44042</v>
      </c>
      <c r="AG53" s="107">
        <f t="shared" si="227"/>
        <v>44043</v>
      </c>
      <c r="AH53" s="107">
        <f t="shared" si="227"/>
        <v>44044</v>
      </c>
      <c r="AI53" s="107">
        <f t="shared" si="227"/>
        <v>44044</v>
      </c>
      <c r="AJ53" s="107"/>
      <c r="AK53" s="107">
        <f t="shared" ref="AK53:AX55" si="228">IF(CD53=$CT$9,CD53-1,IF(CD53=$CT$10,CD53-1,IF(CD53=$CT$11,CD53-1,IF(CD53=$CT$12,CD53-1,IF(CD53=$CT$13,CD53-1,IF(CD53=$CT$14,CD53-1,IF(CD53=$CT$15,CD53-1,IF(WEEKDAY(CD53,2)=6,CD53+$CX$26,IF(WEEKDAY(CD53,2)=7,CD53+$CX$25,CD53)))))))))</f>
        <v>44031</v>
      </c>
      <c r="AL53" s="107">
        <f t="shared" si="228"/>
        <v>44033</v>
      </c>
      <c r="AM53" s="107">
        <f t="shared" si="228"/>
        <v>44034</v>
      </c>
      <c r="AN53" s="107">
        <f t="shared" si="228"/>
        <v>44035</v>
      </c>
      <c r="AO53" s="107">
        <f t="shared" si="228"/>
        <v>44036</v>
      </c>
      <c r="AP53" s="107">
        <f t="shared" si="228"/>
        <v>44037</v>
      </c>
      <c r="AQ53" s="107">
        <f t="shared" si="228"/>
        <v>44037</v>
      </c>
      <c r="AR53" s="107">
        <f t="shared" si="228"/>
        <v>44037</v>
      </c>
      <c r="AS53" s="107">
        <f t="shared" si="228"/>
        <v>44040</v>
      </c>
      <c r="AT53" s="107">
        <f t="shared" si="228"/>
        <v>44041</v>
      </c>
      <c r="AU53" s="107">
        <f t="shared" si="228"/>
        <v>44042</v>
      </c>
      <c r="AV53" s="107">
        <f t="shared" si="228"/>
        <v>44043</v>
      </c>
      <c r="AW53" s="107">
        <f t="shared" si="228"/>
        <v>44044</v>
      </c>
      <c r="AX53" s="107">
        <f t="shared" si="228"/>
        <v>44044</v>
      </c>
      <c r="AY53" s="107"/>
      <c r="AZ53" s="107">
        <f t="shared" ref="AZ53:BM55" si="229">IF(BO53=$CT$9,BO53+1,IF(BO53=$CT$10,BO53+1,IF(BO53=$CT$11,BO53+1,IF(BO53=$CT$12,BO53+1,IF(BO53=$CT$13,BO53+1,IF(BO53=$CT$14,BO53+1,IF(BO53=$CT$15,BO53+1,IF(WEEKDAY(BO53,2)=6,BO53+$CY$26,IF(WEEKDAY(BO53,2)=7,BO53+$CY$25,BO53)))))))))</f>
        <v>44033</v>
      </c>
      <c r="BA53" s="107">
        <f t="shared" si="229"/>
        <v>44033</v>
      </c>
      <c r="BB53" s="107">
        <f t="shared" si="229"/>
        <v>44034</v>
      </c>
      <c r="BC53" s="107">
        <f t="shared" si="229"/>
        <v>44035</v>
      </c>
      <c r="BD53" s="107">
        <f t="shared" si="229"/>
        <v>44036</v>
      </c>
      <c r="BE53" s="107">
        <f t="shared" si="229"/>
        <v>44037</v>
      </c>
      <c r="BF53" s="107">
        <f t="shared" si="229"/>
        <v>44040</v>
      </c>
      <c r="BG53" s="107">
        <f t="shared" si="229"/>
        <v>44040</v>
      </c>
      <c r="BH53" s="107">
        <f t="shared" si="229"/>
        <v>44040</v>
      </c>
      <c r="BI53" s="107">
        <f t="shared" si="229"/>
        <v>44041</v>
      </c>
      <c r="BJ53" s="107">
        <f t="shared" si="229"/>
        <v>44042</v>
      </c>
      <c r="BK53" s="107">
        <f t="shared" si="229"/>
        <v>44043</v>
      </c>
      <c r="BL53" s="107">
        <f t="shared" si="229"/>
        <v>44044</v>
      </c>
      <c r="BM53" s="107">
        <f t="shared" si="229"/>
        <v>44047</v>
      </c>
      <c r="BN53" s="107"/>
      <c r="BO53" s="107">
        <f t="shared" ref="BO53:CB55" si="230">IF(CD53=$CT$9,CD53+1,IF(CD53=$CT$10,CD53+1,IF(CD53=$CT$11,CD53+1,IF(CD53=$CT$12,CD53+1,IF(CD53=$CT$13,CD53+1,IF(CD53=$CT$14,CD53+1,IF(CD53=$CT$15,CD53+1,IF(WEEKDAY(CD53,2)=6,CD53+$CY$26,IF(WEEKDAY(CD53,2)=7,CD53+$CY$25,CD53)))))))))</f>
        <v>44033</v>
      </c>
      <c r="BP53" s="107">
        <f t="shared" si="230"/>
        <v>44033</v>
      </c>
      <c r="BQ53" s="107">
        <f t="shared" si="230"/>
        <v>44034</v>
      </c>
      <c r="BR53" s="107">
        <f t="shared" si="230"/>
        <v>44035</v>
      </c>
      <c r="BS53" s="107">
        <f t="shared" si="230"/>
        <v>44036</v>
      </c>
      <c r="BT53" s="107">
        <f t="shared" si="230"/>
        <v>44037</v>
      </c>
      <c r="BU53" s="107">
        <f t="shared" si="230"/>
        <v>44040</v>
      </c>
      <c r="BV53" s="107">
        <f t="shared" si="230"/>
        <v>44040</v>
      </c>
      <c r="BW53" s="107">
        <f t="shared" si="230"/>
        <v>44040</v>
      </c>
      <c r="BX53" s="107">
        <f t="shared" si="230"/>
        <v>44041</v>
      </c>
      <c r="BY53" s="107">
        <f t="shared" si="230"/>
        <v>44042</v>
      </c>
      <c r="BZ53" s="107">
        <f t="shared" si="230"/>
        <v>44043</v>
      </c>
      <c r="CA53" s="107">
        <f t="shared" si="230"/>
        <v>44044</v>
      </c>
      <c r="CB53" s="107">
        <f t="shared" si="230"/>
        <v>44047</v>
      </c>
      <c r="CC53" s="107"/>
      <c r="CD53" s="107">
        <f>CD45+69</f>
        <v>44032</v>
      </c>
      <c r="CE53" s="107">
        <f t="shared" ref="CE53:CQ53" si="231">CE45+69</f>
        <v>44033</v>
      </c>
      <c r="CF53" s="107">
        <f t="shared" si="231"/>
        <v>44034</v>
      </c>
      <c r="CG53" s="107">
        <f t="shared" si="231"/>
        <v>44035</v>
      </c>
      <c r="CH53" s="107">
        <f t="shared" si="231"/>
        <v>44036</v>
      </c>
      <c r="CI53" s="107">
        <f t="shared" si="231"/>
        <v>44037</v>
      </c>
      <c r="CJ53" s="107">
        <f t="shared" si="231"/>
        <v>44038</v>
      </c>
      <c r="CK53" s="107">
        <f t="shared" si="231"/>
        <v>44039</v>
      </c>
      <c r="CL53" s="107">
        <f t="shared" si="231"/>
        <v>44040</v>
      </c>
      <c r="CM53" s="107">
        <f t="shared" si="231"/>
        <v>44041</v>
      </c>
      <c r="CN53" s="107">
        <f t="shared" si="231"/>
        <v>44042</v>
      </c>
      <c r="CO53" s="107">
        <f t="shared" si="231"/>
        <v>44043</v>
      </c>
      <c r="CP53" s="107">
        <f t="shared" si="231"/>
        <v>44044</v>
      </c>
      <c r="CQ53" s="107">
        <f t="shared" si="231"/>
        <v>44045</v>
      </c>
      <c r="DC53" s="114" t="s">
        <v>63</v>
      </c>
      <c r="DD53" s="114" t="s">
        <v>132</v>
      </c>
    </row>
    <row r="54" spans="2:108" ht="12.75" x14ac:dyDescent="0.2">
      <c r="B54" s="35"/>
      <c r="C54" s="19" t="s">
        <v>64</v>
      </c>
      <c r="D54" s="12" t="str">
        <f t="shared" si="15"/>
        <v>Appel de la décision du tribunal du travail</v>
      </c>
      <c r="E54" s="68" t="s">
        <v>170</v>
      </c>
      <c r="F54" s="13">
        <f t="shared" si="213"/>
        <v>44047</v>
      </c>
      <c r="G54" s="13">
        <f t="shared" si="214"/>
        <v>44048</v>
      </c>
      <c r="H54" s="13">
        <f t="shared" si="215"/>
        <v>44049</v>
      </c>
      <c r="I54" s="13">
        <f t="shared" si="216"/>
        <v>44050</v>
      </c>
      <c r="J54" s="13">
        <f t="shared" si="217"/>
        <v>44051</v>
      </c>
      <c r="K54" s="13">
        <f t="shared" si="218"/>
        <v>44051</v>
      </c>
      <c r="L54" s="13">
        <f t="shared" si="219"/>
        <v>44051</v>
      </c>
      <c r="M54" s="13">
        <f t="shared" si="220"/>
        <v>44054</v>
      </c>
      <c r="N54" s="13">
        <f t="shared" si="221"/>
        <v>44055</v>
      </c>
      <c r="O54" s="13">
        <f t="shared" si="222"/>
        <v>44056</v>
      </c>
      <c r="P54" s="13">
        <f t="shared" si="223"/>
        <v>44056</v>
      </c>
      <c r="Q54" s="13">
        <f t="shared" si="224"/>
        <v>44058</v>
      </c>
      <c r="R54" s="13">
        <f t="shared" si="225"/>
        <v>44058</v>
      </c>
      <c r="S54" s="13">
        <f t="shared" si="226"/>
        <v>44058</v>
      </c>
      <c r="T54" s="40"/>
      <c r="U54" s="120"/>
      <c r="V54" s="107">
        <f t="shared" si="227"/>
        <v>44047</v>
      </c>
      <c r="W54" s="107">
        <f t="shared" si="227"/>
        <v>44048</v>
      </c>
      <c r="X54" s="107">
        <f t="shared" si="227"/>
        <v>44049</v>
      </c>
      <c r="Y54" s="107">
        <f t="shared" si="227"/>
        <v>44050</v>
      </c>
      <c r="Z54" s="107">
        <f t="shared" si="227"/>
        <v>44051</v>
      </c>
      <c r="AA54" s="107">
        <f t="shared" si="227"/>
        <v>44051</v>
      </c>
      <c r="AB54" s="107">
        <f t="shared" si="227"/>
        <v>44051</v>
      </c>
      <c r="AC54" s="107">
        <f t="shared" si="227"/>
        <v>44054</v>
      </c>
      <c r="AD54" s="107">
        <f t="shared" si="227"/>
        <v>44055</v>
      </c>
      <c r="AE54" s="107">
        <f t="shared" si="227"/>
        <v>44056</v>
      </c>
      <c r="AF54" s="107">
        <f t="shared" si="227"/>
        <v>44056</v>
      </c>
      <c r="AG54" s="107">
        <f t="shared" si="227"/>
        <v>44058</v>
      </c>
      <c r="AH54" s="107">
        <f t="shared" si="227"/>
        <v>44058</v>
      </c>
      <c r="AI54" s="107">
        <f t="shared" si="227"/>
        <v>44058</v>
      </c>
      <c r="AJ54" s="107"/>
      <c r="AK54" s="107">
        <f t="shared" si="228"/>
        <v>44047</v>
      </c>
      <c r="AL54" s="107">
        <f t="shared" si="228"/>
        <v>44048</v>
      </c>
      <c r="AM54" s="107">
        <f t="shared" si="228"/>
        <v>44049</v>
      </c>
      <c r="AN54" s="107">
        <f t="shared" si="228"/>
        <v>44050</v>
      </c>
      <c r="AO54" s="107">
        <f t="shared" si="228"/>
        <v>44051</v>
      </c>
      <c r="AP54" s="107">
        <f t="shared" si="228"/>
        <v>44051</v>
      </c>
      <c r="AQ54" s="107">
        <f t="shared" si="228"/>
        <v>44051</v>
      </c>
      <c r="AR54" s="107">
        <f t="shared" si="228"/>
        <v>44054</v>
      </c>
      <c r="AS54" s="107">
        <f t="shared" si="228"/>
        <v>44055</v>
      </c>
      <c r="AT54" s="107">
        <f t="shared" si="228"/>
        <v>44056</v>
      </c>
      <c r="AU54" s="107">
        <f t="shared" si="228"/>
        <v>44056</v>
      </c>
      <c r="AV54" s="107">
        <f t="shared" si="228"/>
        <v>44058</v>
      </c>
      <c r="AW54" s="107">
        <f t="shared" si="228"/>
        <v>44058</v>
      </c>
      <c r="AX54" s="107">
        <f t="shared" si="228"/>
        <v>44058</v>
      </c>
      <c r="AY54" s="107"/>
      <c r="AZ54" s="107">
        <f t="shared" si="229"/>
        <v>44047</v>
      </c>
      <c r="BA54" s="107">
        <f t="shared" si="229"/>
        <v>44048</v>
      </c>
      <c r="BB54" s="107">
        <f t="shared" si="229"/>
        <v>44049</v>
      </c>
      <c r="BC54" s="107">
        <f t="shared" si="229"/>
        <v>44050</v>
      </c>
      <c r="BD54" s="107">
        <f t="shared" si="229"/>
        <v>44051</v>
      </c>
      <c r="BE54" s="107">
        <f t="shared" si="229"/>
        <v>44054</v>
      </c>
      <c r="BF54" s="107">
        <f t="shared" si="229"/>
        <v>44054</v>
      </c>
      <c r="BG54" s="107">
        <f t="shared" si="229"/>
        <v>44054</v>
      </c>
      <c r="BH54" s="107">
        <f t="shared" si="229"/>
        <v>44055</v>
      </c>
      <c r="BI54" s="107">
        <f t="shared" si="229"/>
        <v>44056</v>
      </c>
      <c r="BJ54" s="107">
        <f t="shared" si="229"/>
        <v>44058</v>
      </c>
      <c r="BK54" s="107">
        <f t="shared" si="229"/>
        <v>44058</v>
      </c>
      <c r="BL54" s="107">
        <f t="shared" si="229"/>
        <v>44061</v>
      </c>
      <c r="BM54" s="107">
        <f t="shared" si="229"/>
        <v>44061</v>
      </c>
      <c r="BN54" s="107"/>
      <c r="BO54" s="107">
        <f t="shared" si="230"/>
        <v>44047</v>
      </c>
      <c r="BP54" s="107">
        <f t="shared" si="230"/>
        <v>44048</v>
      </c>
      <c r="BQ54" s="107">
        <f t="shared" si="230"/>
        <v>44049</v>
      </c>
      <c r="BR54" s="107">
        <f t="shared" si="230"/>
        <v>44050</v>
      </c>
      <c r="BS54" s="107">
        <f t="shared" si="230"/>
        <v>44051</v>
      </c>
      <c r="BT54" s="107">
        <f t="shared" si="230"/>
        <v>44054</v>
      </c>
      <c r="BU54" s="107">
        <f t="shared" si="230"/>
        <v>44054</v>
      </c>
      <c r="BV54" s="107">
        <f t="shared" si="230"/>
        <v>44054</v>
      </c>
      <c r="BW54" s="107">
        <f t="shared" si="230"/>
        <v>44055</v>
      </c>
      <c r="BX54" s="107">
        <f t="shared" si="230"/>
        <v>44056</v>
      </c>
      <c r="BY54" s="107">
        <f t="shared" si="230"/>
        <v>44058</v>
      </c>
      <c r="BZ54" s="107">
        <f t="shared" si="230"/>
        <v>44058</v>
      </c>
      <c r="CA54" s="107">
        <f t="shared" si="230"/>
        <v>44061</v>
      </c>
      <c r="CB54" s="107">
        <f t="shared" si="230"/>
        <v>44061</v>
      </c>
      <c r="CC54" s="107"/>
      <c r="CD54" s="107">
        <f>CD45+84</f>
        <v>44047</v>
      </c>
      <c r="CE54" s="107">
        <f t="shared" ref="CE54:CQ54" si="232">CE45+84</f>
        <v>44048</v>
      </c>
      <c r="CF54" s="107">
        <f t="shared" si="232"/>
        <v>44049</v>
      </c>
      <c r="CG54" s="107">
        <f t="shared" si="232"/>
        <v>44050</v>
      </c>
      <c r="CH54" s="107">
        <f t="shared" si="232"/>
        <v>44051</v>
      </c>
      <c r="CI54" s="107">
        <f t="shared" si="232"/>
        <v>44052</v>
      </c>
      <c r="CJ54" s="107">
        <f t="shared" si="232"/>
        <v>44053</v>
      </c>
      <c r="CK54" s="107">
        <f t="shared" si="232"/>
        <v>44054</v>
      </c>
      <c r="CL54" s="107">
        <f t="shared" si="232"/>
        <v>44055</v>
      </c>
      <c r="CM54" s="107">
        <f t="shared" si="232"/>
        <v>44056</v>
      </c>
      <c r="CN54" s="107">
        <f t="shared" si="232"/>
        <v>44057</v>
      </c>
      <c r="CO54" s="107">
        <f t="shared" si="232"/>
        <v>44058</v>
      </c>
      <c r="CP54" s="107">
        <f t="shared" si="232"/>
        <v>44059</v>
      </c>
      <c r="CQ54" s="107">
        <f t="shared" si="232"/>
        <v>44060</v>
      </c>
      <c r="DC54" s="114" t="s">
        <v>65</v>
      </c>
      <c r="DD54" s="114" t="s">
        <v>133</v>
      </c>
    </row>
    <row r="55" spans="2:108" ht="12.75" x14ac:dyDescent="0.2">
      <c r="B55" s="35"/>
      <c r="C55" s="19" t="s">
        <v>66</v>
      </c>
      <c r="D55" s="18" t="str">
        <f t="shared" si="15"/>
        <v>Arrêt de la cour du travail</v>
      </c>
      <c r="E55" s="70" t="s">
        <v>169</v>
      </c>
      <c r="F55" s="13">
        <f t="shared" si="213"/>
        <v>44107</v>
      </c>
      <c r="G55" s="13">
        <f t="shared" si="214"/>
        <v>44110</v>
      </c>
      <c r="H55" s="13">
        <f t="shared" si="215"/>
        <v>44110</v>
      </c>
      <c r="I55" s="13">
        <f t="shared" si="216"/>
        <v>44110</v>
      </c>
      <c r="J55" s="13">
        <f t="shared" si="217"/>
        <v>44111</v>
      </c>
      <c r="K55" s="13">
        <f t="shared" si="218"/>
        <v>44112</v>
      </c>
      <c r="L55" s="13">
        <f t="shared" si="219"/>
        <v>44113</v>
      </c>
      <c r="M55" s="13">
        <f t="shared" si="220"/>
        <v>44114</v>
      </c>
      <c r="N55" s="13">
        <f t="shared" si="221"/>
        <v>44117</v>
      </c>
      <c r="O55" s="13">
        <f t="shared" si="222"/>
        <v>44117</v>
      </c>
      <c r="P55" s="13">
        <f t="shared" si="223"/>
        <v>44117</v>
      </c>
      <c r="Q55" s="13">
        <f t="shared" si="224"/>
        <v>44118</v>
      </c>
      <c r="R55" s="13">
        <f t="shared" si="225"/>
        <v>44119</v>
      </c>
      <c r="S55" s="13">
        <f t="shared" si="226"/>
        <v>44120</v>
      </c>
      <c r="T55" s="40"/>
      <c r="U55" s="120"/>
      <c r="V55" s="107">
        <f t="shared" si="227"/>
        <v>44107</v>
      </c>
      <c r="W55" s="107">
        <f t="shared" si="227"/>
        <v>44107</v>
      </c>
      <c r="X55" s="107">
        <f t="shared" si="227"/>
        <v>44107</v>
      </c>
      <c r="Y55" s="107">
        <f t="shared" si="227"/>
        <v>44110</v>
      </c>
      <c r="Z55" s="107">
        <f t="shared" si="227"/>
        <v>44111</v>
      </c>
      <c r="AA55" s="107">
        <f t="shared" si="227"/>
        <v>44112</v>
      </c>
      <c r="AB55" s="107">
        <f t="shared" si="227"/>
        <v>44113</v>
      </c>
      <c r="AC55" s="107">
        <f t="shared" si="227"/>
        <v>44114</v>
      </c>
      <c r="AD55" s="107">
        <f t="shared" si="227"/>
        <v>44114</v>
      </c>
      <c r="AE55" s="107">
        <f t="shared" si="227"/>
        <v>44114</v>
      </c>
      <c r="AF55" s="107">
        <f t="shared" si="227"/>
        <v>44117</v>
      </c>
      <c r="AG55" s="107">
        <f t="shared" si="227"/>
        <v>44118</v>
      </c>
      <c r="AH55" s="107">
        <f t="shared" si="227"/>
        <v>44119</v>
      </c>
      <c r="AI55" s="107">
        <f t="shared" si="227"/>
        <v>44120</v>
      </c>
      <c r="AJ55" s="107"/>
      <c r="AK55" s="107">
        <f t="shared" si="228"/>
        <v>44107</v>
      </c>
      <c r="AL55" s="107">
        <f t="shared" si="228"/>
        <v>44107</v>
      </c>
      <c r="AM55" s="107">
        <f t="shared" si="228"/>
        <v>44107</v>
      </c>
      <c r="AN55" s="107">
        <f t="shared" si="228"/>
        <v>44110</v>
      </c>
      <c r="AO55" s="107">
        <f t="shared" si="228"/>
        <v>44111</v>
      </c>
      <c r="AP55" s="107">
        <f t="shared" si="228"/>
        <v>44112</v>
      </c>
      <c r="AQ55" s="107">
        <f t="shared" si="228"/>
        <v>44113</v>
      </c>
      <c r="AR55" s="107">
        <f t="shared" si="228"/>
        <v>44114</v>
      </c>
      <c r="AS55" s="107">
        <f t="shared" si="228"/>
        <v>44114</v>
      </c>
      <c r="AT55" s="107">
        <f t="shared" si="228"/>
        <v>44114</v>
      </c>
      <c r="AU55" s="107">
        <f t="shared" si="228"/>
        <v>44117</v>
      </c>
      <c r="AV55" s="107">
        <f t="shared" si="228"/>
        <v>44118</v>
      </c>
      <c r="AW55" s="107">
        <f t="shared" si="228"/>
        <v>44119</v>
      </c>
      <c r="AX55" s="107">
        <f t="shared" si="228"/>
        <v>44120</v>
      </c>
      <c r="AY55" s="107"/>
      <c r="AZ55" s="107">
        <f t="shared" si="229"/>
        <v>44107</v>
      </c>
      <c r="BA55" s="107">
        <f t="shared" si="229"/>
        <v>44110</v>
      </c>
      <c r="BB55" s="107">
        <f t="shared" si="229"/>
        <v>44110</v>
      </c>
      <c r="BC55" s="107">
        <f t="shared" si="229"/>
        <v>44110</v>
      </c>
      <c r="BD55" s="107">
        <f t="shared" si="229"/>
        <v>44111</v>
      </c>
      <c r="BE55" s="107">
        <f t="shared" si="229"/>
        <v>44112</v>
      </c>
      <c r="BF55" s="107">
        <f t="shared" si="229"/>
        <v>44113</v>
      </c>
      <c r="BG55" s="107">
        <f t="shared" si="229"/>
        <v>44114</v>
      </c>
      <c r="BH55" s="107">
        <f t="shared" si="229"/>
        <v>44117</v>
      </c>
      <c r="BI55" s="107">
        <f t="shared" si="229"/>
        <v>44117</v>
      </c>
      <c r="BJ55" s="107">
        <f t="shared" si="229"/>
        <v>44117</v>
      </c>
      <c r="BK55" s="107">
        <f t="shared" si="229"/>
        <v>44118</v>
      </c>
      <c r="BL55" s="107">
        <f t="shared" si="229"/>
        <v>44119</v>
      </c>
      <c r="BM55" s="107">
        <f t="shared" si="229"/>
        <v>44120</v>
      </c>
      <c r="BN55" s="107"/>
      <c r="BO55" s="107">
        <f t="shared" si="230"/>
        <v>44107</v>
      </c>
      <c r="BP55" s="107">
        <f t="shared" si="230"/>
        <v>44110</v>
      </c>
      <c r="BQ55" s="107">
        <f t="shared" si="230"/>
        <v>44110</v>
      </c>
      <c r="BR55" s="107">
        <f t="shared" si="230"/>
        <v>44110</v>
      </c>
      <c r="BS55" s="107">
        <f t="shared" si="230"/>
        <v>44111</v>
      </c>
      <c r="BT55" s="107">
        <f t="shared" si="230"/>
        <v>44112</v>
      </c>
      <c r="BU55" s="107">
        <f t="shared" si="230"/>
        <v>44113</v>
      </c>
      <c r="BV55" s="107">
        <f t="shared" si="230"/>
        <v>44114</v>
      </c>
      <c r="BW55" s="107">
        <f t="shared" si="230"/>
        <v>44117</v>
      </c>
      <c r="BX55" s="107">
        <f t="shared" si="230"/>
        <v>44117</v>
      </c>
      <c r="BY55" s="107">
        <f t="shared" si="230"/>
        <v>44117</v>
      </c>
      <c r="BZ55" s="107">
        <f t="shared" si="230"/>
        <v>44118</v>
      </c>
      <c r="CA55" s="107">
        <f t="shared" si="230"/>
        <v>44119</v>
      </c>
      <c r="CB55" s="107">
        <f t="shared" si="230"/>
        <v>44120</v>
      </c>
      <c r="CC55" s="107"/>
      <c r="CD55" s="107">
        <f>CD45+144</f>
        <v>44107</v>
      </c>
      <c r="CE55" s="107">
        <f t="shared" ref="CE55:CQ55" si="233">CE45+144</f>
        <v>44108</v>
      </c>
      <c r="CF55" s="107">
        <f t="shared" si="233"/>
        <v>44109</v>
      </c>
      <c r="CG55" s="107">
        <f t="shared" si="233"/>
        <v>44110</v>
      </c>
      <c r="CH55" s="107">
        <f t="shared" si="233"/>
        <v>44111</v>
      </c>
      <c r="CI55" s="107">
        <f t="shared" si="233"/>
        <v>44112</v>
      </c>
      <c r="CJ55" s="107">
        <f t="shared" si="233"/>
        <v>44113</v>
      </c>
      <c r="CK55" s="107">
        <f t="shared" si="233"/>
        <v>44114</v>
      </c>
      <c r="CL55" s="107">
        <f t="shared" si="233"/>
        <v>44115</v>
      </c>
      <c r="CM55" s="107">
        <f t="shared" si="233"/>
        <v>44116</v>
      </c>
      <c r="CN55" s="107">
        <f t="shared" si="233"/>
        <v>44117</v>
      </c>
      <c r="CO55" s="107">
        <f t="shared" si="233"/>
        <v>44118</v>
      </c>
      <c r="CP55" s="107">
        <f t="shared" si="233"/>
        <v>44119</v>
      </c>
      <c r="CQ55" s="107">
        <f t="shared" si="233"/>
        <v>44120</v>
      </c>
      <c r="DC55" s="114" t="s">
        <v>67</v>
      </c>
      <c r="DD55" s="114" t="s">
        <v>134</v>
      </c>
    </row>
    <row r="56" spans="2:108" ht="12.75" x14ac:dyDescent="0.2">
      <c r="B56" s="35"/>
      <c r="C56" s="19"/>
      <c r="D56" s="18"/>
      <c r="E56" s="70"/>
      <c r="F56" s="13"/>
      <c r="G56" s="13"/>
      <c r="H56" s="13"/>
      <c r="I56" s="13"/>
      <c r="J56" s="13"/>
      <c r="K56" s="13"/>
      <c r="L56" s="13"/>
      <c r="M56" s="13"/>
      <c r="N56" s="13"/>
      <c r="O56" s="13"/>
      <c r="P56" s="13"/>
      <c r="Q56" s="13"/>
      <c r="R56" s="13"/>
      <c r="S56" s="13"/>
      <c r="T56" s="43"/>
      <c r="U56" s="123"/>
      <c r="V56" s="107"/>
      <c r="W56" s="107"/>
      <c r="X56" s="107"/>
      <c r="Y56" s="107"/>
      <c r="Z56" s="107"/>
      <c r="AA56" s="107"/>
      <c r="AB56" s="107"/>
      <c r="AC56" s="107"/>
      <c r="AD56" s="107"/>
      <c r="AE56" s="107"/>
      <c r="AF56" s="107"/>
      <c r="AG56" s="107"/>
      <c r="AH56" s="107"/>
      <c r="AI56" s="107"/>
      <c r="AJ56" s="101"/>
      <c r="AK56" s="107"/>
      <c r="AL56" s="107"/>
      <c r="AM56" s="107"/>
      <c r="AN56" s="107"/>
      <c r="AO56" s="107"/>
      <c r="AP56" s="107"/>
      <c r="AQ56" s="107"/>
      <c r="AR56" s="107"/>
      <c r="AS56" s="107"/>
      <c r="AT56" s="107"/>
      <c r="AU56" s="107"/>
      <c r="AV56" s="107"/>
      <c r="AW56" s="107"/>
      <c r="AX56" s="107"/>
      <c r="AY56" s="101"/>
      <c r="AZ56" s="107"/>
      <c r="BA56" s="107"/>
      <c r="BB56" s="107"/>
      <c r="BC56" s="107"/>
      <c r="BD56" s="107"/>
      <c r="BE56" s="107"/>
      <c r="BF56" s="107"/>
      <c r="BG56" s="107"/>
      <c r="BH56" s="107"/>
      <c r="BI56" s="107"/>
      <c r="BJ56" s="107"/>
      <c r="BK56" s="107"/>
      <c r="BL56" s="107"/>
      <c r="BM56" s="107"/>
      <c r="BN56" s="101"/>
      <c r="BO56" s="107"/>
      <c r="BP56" s="107"/>
      <c r="BQ56" s="107"/>
      <c r="BR56" s="107"/>
      <c r="BS56" s="107"/>
      <c r="BT56" s="107"/>
      <c r="BU56" s="107"/>
      <c r="BV56" s="107"/>
      <c r="BW56" s="107"/>
      <c r="BX56" s="107"/>
      <c r="BY56" s="107"/>
      <c r="BZ56" s="107"/>
      <c r="CA56" s="107"/>
      <c r="CB56" s="107"/>
      <c r="CC56" s="101"/>
      <c r="CD56" s="107"/>
      <c r="CE56" s="107"/>
      <c r="CF56" s="107"/>
      <c r="CG56" s="107"/>
      <c r="CH56" s="107"/>
      <c r="CI56" s="107"/>
      <c r="CJ56" s="107"/>
      <c r="CK56" s="107"/>
      <c r="CL56" s="107"/>
      <c r="CM56" s="107"/>
      <c r="CN56" s="107"/>
      <c r="CO56" s="107"/>
      <c r="CP56" s="107"/>
      <c r="CQ56" s="107"/>
    </row>
    <row r="57" spans="2:108" ht="12.75" x14ac:dyDescent="0.2">
      <c r="B57" s="35"/>
      <c r="C57" s="28"/>
      <c r="D57" s="24"/>
      <c r="E57" s="76"/>
      <c r="F57" s="25"/>
      <c r="G57" s="25"/>
      <c r="H57" s="25"/>
      <c r="I57" s="25"/>
      <c r="J57" s="25"/>
      <c r="K57" s="25"/>
      <c r="L57" s="25"/>
      <c r="M57" s="25"/>
      <c r="N57" s="25"/>
      <c r="O57" s="25"/>
      <c r="P57" s="25"/>
      <c r="Q57" s="25"/>
      <c r="R57" s="25"/>
      <c r="S57" s="25"/>
      <c r="T57" s="43"/>
      <c r="U57" s="123"/>
      <c r="V57" s="107"/>
      <c r="W57" s="107"/>
      <c r="X57" s="107"/>
      <c r="Y57" s="107"/>
      <c r="Z57" s="107"/>
      <c r="AA57" s="107"/>
      <c r="AB57" s="107"/>
      <c r="AC57" s="107"/>
      <c r="AD57" s="107"/>
      <c r="AE57" s="107"/>
      <c r="AF57" s="107"/>
      <c r="AG57" s="107"/>
      <c r="AH57" s="107"/>
      <c r="AI57" s="107"/>
      <c r="AJ57" s="101"/>
      <c r="AK57" s="107"/>
      <c r="AL57" s="107"/>
      <c r="AM57" s="107"/>
      <c r="AN57" s="107"/>
      <c r="AO57" s="107"/>
      <c r="AP57" s="107"/>
      <c r="AQ57" s="107"/>
      <c r="AR57" s="107"/>
      <c r="AS57" s="107"/>
      <c r="AT57" s="107"/>
      <c r="AU57" s="107"/>
      <c r="AV57" s="107"/>
      <c r="AW57" s="107"/>
      <c r="AX57" s="107"/>
      <c r="AY57" s="101"/>
      <c r="AZ57" s="107"/>
      <c r="BA57" s="107"/>
      <c r="BB57" s="107"/>
      <c r="BC57" s="107"/>
      <c r="BD57" s="107"/>
      <c r="BE57" s="107"/>
      <c r="BF57" s="107"/>
      <c r="BG57" s="107"/>
      <c r="BH57" s="107"/>
      <c r="BI57" s="107"/>
      <c r="BJ57" s="107"/>
      <c r="BK57" s="107"/>
      <c r="BL57" s="107"/>
      <c r="BM57" s="107"/>
      <c r="BN57" s="101"/>
      <c r="BO57" s="107"/>
      <c r="BP57" s="107"/>
      <c r="BQ57" s="107"/>
      <c r="BR57" s="107"/>
      <c r="BS57" s="107"/>
      <c r="BT57" s="107"/>
      <c r="BU57" s="107"/>
      <c r="BV57" s="107"/>
      <c r="BW57" s="107"/>
      <c r="BX57" s="107"/>
      <c r="BY57" s="107"/>
      <c r="BZ57" s="107"/>
      <c r="CA57" s="107"/>
      <c r="CB57" s="107"/>
      <c r="CC57" s="101"/>
      <c r="CD57" s="107"/>
      <c r="CE57" s="107"/>
      <c r="CF57" s="107"/>
      <c r="CG57" s="107"/>
      <c r="CH57" s="107"/>
      <c r="CI57" s="107"/>
      <c r="CJ57" s="107"/>
      <c r="CK57" s="107"/>
      <c r="CL57" s="107"/>
      <c r="CM57" s="107"/>
      <c r="CN57" s="107"/>
      <c r="CO57" s="107"/>
      <c r="CP57" s="107"/>
      <c r="CQ57" s="107"/>
    </row>
    <row r="58" spans="2:108" x14ac:dyDescent="0.3">
      <c r="B58" s="35"/>
      <c r="C58" s="29"/>
      <c r="D58" s="29"/>
      <c r="E58" s="29"/>
      <c r="F58" s="29"/>
      <c r="G58" s="29"/>
      <c r="H58" s="29"/>
      <c r="I58" s="29"/>
      <c r="J58" s="29"/>
      <c r="K58" s="29"/>
      <c r="L58" s="29"/>
      <c r="M58" s="29"/>
      <c r="N58" s="29"/>
      <c r="O58" s="29"/>
      <c r="P58" s="29"/>
      <c r="Q58" s="29"/>
      <c r="R58" s="29"/>
      <c r="S58" s="29"/>
      <c r="T58" s="36"/>
      <c r="U58" s="118"/>
      <c r="V58" s="100"/>
      <c r="W58" s="100"/>
      <c r="X58" s="100"/>
      <c r="Y58" s="100"/>
      <c r="Z58" s="100"/>
      <c r="AA58" s="100"/>
      <c r="AB58" s="100"/>
      <c r="AC58" s="100"/>
      <c r="AD58" s="100"/>
      <c r="AE58" s="100"/>
      <c r="AF58" s="100"/>
      <c r="AG58" s="100"/>
      <c r="AH58" s="100"/>
      <c r="AJ58" s="100"/>
      <c r="AK58" s="100"/>
      <c r="AL58" s="100"/>
      <c r="AM58" s="100"/>
      <c r="AN58" s="100"/>
      <c r="AO58" s="100"/>
      <c r="AP58" s="100"/>
      <c r="AQ58" s="100"/>
      <c r="AR58" s="100"/>
      <c r="AS58" s="100"/>
      <c r="AT58" s="100"/>
      <c r="AU58" s="100"/>
      <c r="AV58" s="100"/>
      <c r="AW58" s="100"/>
      <c r="AY58" s="100"/>
      <c r="AZ58" s="100"/>
      <c r="BA58" s="100"/>
      <c r="BB58" s="100"/>
      <c r="BC58" s="100"/>
      <c r="BD58" s="100"/>
      <c r="BE58" s="100"/>
      <c r="BF58" s="100"/>
      <c r="BG58" s="100"/>
      <c r="BH58" s="100"/>
      <c r="BI58" s="100"/>
      <c r="BJ58" s="100"/>
      <c r="BK58" s="100"/>
      <c r="BL58" s="100"/>
      <c r="BN58" s="100"/>
      <c r="BO58" s="100"/>
      <c r="BP58" s="100"/>
      <c r="BQ58" s="100"/>
      <c r="BR58" s="100"/>
      <c r="BS58" s="100"/>
      <c r="BT58" s="100"/>
      <c r="BU58" s="100"/>
      <c r="BV58" s="100"/>
      <c r="BW58" s="100"/>
      <c r="BX58" s="100"/>
      <c r="BY58" s="100"/>
      <c r="BZ58" s="100"/>
      <c r="CA58" s="100"/>
      <c r="CC58" s="100"/>
      <c r="CD58" s="100"/>
      <c r="CE58" s="100"/>
      <c r="CF58" s="100"/>
      <c r="CG58" s="100"/>
      <c r="CH58" s="100"/>
      <c r="CI58" s="100"/>
      <c r="CJ58" s="100"/>
      <c r="CK58" s="100"/>
      <c r="CL58" s="100"/>
      <c r="CM58" s="100"/>
      <c r="CN58" s="100"/>
      <c r="CO58" s="100"/>
      <c r="CP58" s="100"/>
    </row>
    <row r="59" spans="2:108" x14ac:dyDescent="0.3">
      <c r="B59" s="35"/>
      <c r="C59" s="29"/>
      <c r="D59" s="29" t="str">
        <f t="shared" ref="D59:D62" si="234">IF($H$4=1,DC59,DD59)</f>
        <v>Lorsque les dates coïncident avec un dimanche ou un jour habituel d'inactivité (samedi, jour de fête), l'opération doit être effectuée au plus tard le dernier jour ouvrable précédent le jour de non-activité</v>
      </c>
      <c r="E59" s="29"/>
      <c r="F59" s="29"/>
      <c r="G59" s="29"/>
      <c r="H59" s="29"/>
      <c r="I59" s="29"/>
      <c r="J59" s="29"/>
      <c r="K59" s="29"/>
      <c r="L59" s="29"/>
      <c r="M59" s="29"/>
      <c r="N59" s="29"/>
      <c r="O59" s="29"/>
      <c r="P59" s="29"/>
      <c r="Q59" s="29"/>
      <c r="R59" s="29"/>
      <c r="S59" s="29"/>
      <c r="T59" s="36"/>
      <c r="U59" s="118"/>
      <c r="V59" s="100"/>
      <c r="W59" s="100"/>
      <c r="X59" s="100"/>
      <c r="Y59" s="100"/>
      <c r="Z59" s="100"/>
      <c r="AA59" s="100"/>
      <c r="AB59" s="100"/>
      <c r="AC59" s="100"/>
      <c r="AD59" s="100"/>
      <c r="AE59" s="100"/>
      <c r="AF59" s="100"/>
      <c r="AG59" s="100"/>
      <c r="AH59" s="100"/>
      <c r="AJ59" s="100"/>
      <c r="AK59" s="100"/>
      <c r="AL59" s="100"/>
      <c r="AM59" s="100"/>
      <c r="AN59" s="100"/>
      <c r="AO59" s="100"/>
      <c r="AP59" s="100"/>
      <c r="AQ59" s="100"/>
      <c r="AR59" s="100"/>
      <c r="AS59" s="100"/>
      <c r="AT59" s="100"/>
      <c r="AU59" s="100"/>
      <c r="AV59" s="100"/>
      <c r="AW59" s="100"/>
      <c r="AY59" s="100"/>
      <c r="AZ59" s="100"/>
      <c r="BA59" s="100"/>
      <c r="BB59" s="100"/>
      <c r="BC59" s="100"/>
      <c r="BD59" s="100"/>
      <c r="BE59" s="100"/>
      <c r="BF59" s="100"/>
      <c r="BG59" s="100"/>
      <c r="BH59" s="100"/>
      <c r="BI59" s="100"/>
      <c r="BJ59" s="100"/>
      <c r="BK59" s="100"/>
      <c r="BL59" s="100"/>
      <c r="BN59" s="100"/>
      <c r="BO59" s="100"/>
      <c r="BP59" s="100"/>
      <c r="BQ59" s="100"/>
      <c r="BR59" s="100"/>
      <c r="BS59" s="100"/>
      <c r="BT59" s="100"/>
      <c r="BU59" s="100"/>
      <c r="BV59" s="100"/>
      <c r="BW59" s="100"/>
      <c r="BX59" s="100"/>
      <c r="BY59" s="100"/>
      <c r="BZ59" s="100"/>
      <c r="CA59" s="100"/>
      <c r="CC59" s="100"/>
      <c r="CD59" s="100"/>
      <c r="CE59" s="100"/>
      <c r="CF59" s="100"/>
      <c r="CG59" s="100"/>
      <c r="CH59" s="100"/>
      <c r="CI59" s="100"/>
      <c r="CJ59" s="100"/>
      <c r="CK59" s="100"/>
      <c r="CL59" s="100"/>
      <c r="CM59" s="100"/>
      <c r="CN59" s="100"/>
      <c r="CO59" s="100"/>
      <c r="CP59" s="100"/>
      <c r="DC59" s="114" t="s">
        <v>177</v>
      </c>
      <c r="DD59" s="114" t="s">
        <v>181</v>
      </c>
    </row>
    <row r="60" spans="2:108" x14ac:dyDescent="0.3">
      <c r="B60" s="35"/>
      <c r="C60" s="29"/>
      <c r="D60" s="29" t="str">
        <f t="shared" si="234"/>
        <v xml:space="preserve">Mais s'il s'agit d'une décision du tribunal, lorsque les dates coïncident avec un samedi, un dimanche ou un jour férié, le délai est reporté au premier jour ouvrable suivant cette date. </v>
      </c>
      <c r="E60" s="29"/>
      <c r="F60" s="29"/>
      <c r="G60" s="29"/>
      <c r="H60" s="29"/>
      <c r="I60" s="29"/>
      <c r="J60" s="29"/>
      <c r="K60" s="29"/>
      <c r="L60" s="29"/>
      <c r="M60" s="29"/>
      <c r="N60" s="29"/>
      <c r="O60" s="29"/>
      <c r="P60" s="29"/>
      <c r="Q60" s="29"/>
      <c r="R60" s="29"/>
      <c r="S60" s="29"/>
      <c r="T60" s="36"/>
      <c r="U60" s="118"/>
      <c r="V60" s="100"/>
      <c r="W60" s="100"/>
      <c r="X60" s="100"/>
      <c r="Y60" s="100"/>
      <c r="Z60" s="100"/>
      <c r="AA60" s="100"/>
      <c r="AB60" s="100"/>
      <c r="AC60" s="100"/>
      <c r="AD60" s="100"/>
      <c r="AE60" s="100"/>
      <c r="AF60" s="100"/>
      <c r="AG60" s="100"/>
      <c r="AH60" s="100"/>
      <c r="AJ60" s="100"/>
      <c r="AK60" s="100"/>
      <c r="AL60" s="100"/>
      <c r="AM60" s="100"/>
      <c r="AN60" s="100"/>
      <c r="AO60" s="100"/>
      <c r="AP60" s="100"/>
      <c r="AQ60" s="100"/>
      <c r="AR60" s="100"/>
      <c r="AS60" s="100"/>
      <c r="AT60" s="100"/>
      <c r="AU60" s="100"/>
      <c r="AV60" s="100"/>
      <c r="AW60" s="100"/>
      <c r="AY60" s="100"/>
      <c r="AZ60" s="100"/>
      <c r="BA60" s="100"/>
      <c r="BB60" s="100"/>
      <c r="BC60" s="100"/>
      <c r="BD60" s="100"/>
      <c r="BE60" s="100"/>
      <c r="BF60" s="100"/>
      <c r="BG60" s="100"/>
      <c r="BH60" s="100"/>
      <c r="BI60" s="100"/>
      <c r="BJ60" s="100"/>
      <c r="BK60" s="100"/>
      <c r="BL60" s="100"/>
      <c r="BN60" s="100"/>
      <c r="BO60" s="100"/>
      <c r="BP60" s="100"/>
      <c r="BQ60" s="100"/>
      <c r="BR60" s="100"/>
      <c r="BS60" s="100"/>
      <c r="BT60" s="100"/>
      <c r="BU60" s="100"/>
      <c r="BV60" s="100"/>
      <c r="BW60" s="100"/>
      <c r="BX60" s="100"/>
      <c r="BY60" s="100"/>
      <c r="BZ60" s="100"/>
      <c r="CA60" s="100"/>
      <c r="CC60" s="100"/>
      <c r="CD60" s="100"/>
      <c r="CE60" s="100"/>
      <c r="CF60" s="100"/>
      <c r="CG60" s="100"/>
      <c r="CH60" s="100"/>
      <c r="CI60" s="100"/>
      <c r="CJ60" s="100"/>
      <c r="CK60" s="100"/>
      <c r="CL60" s="100"/>
      <c r="CM60" s="100"/>
      <c r="CN60" s="100"/>
      <c r="CO60" s="100"/>
      <c r="CP60" s="100"/>
      <c r="DC60" s="114" t="s">
        <v>192</v>
      </c>
      <c r="DD60" s="114" t="s">
        <v>191</v>
      </c>
    </row>
    <row r="61" spans="2:108" x14ac:dyDescent="0.3">
      <c r="B61" s="35"/>
      <c r="C61" s="29"/>
      <c r="D61" s="29" t="str">
        <f t="shared" si="234"/>
        <v>La colonne NID indique si on a avancé la date (D : decrement), reporté plus tard (I : increment) ou laissé inchangée (N : No change)</v>
      </c>
      <c r="E61" s="44"/>
      <c r="F61" s="29"/>
      <c r="G61" s="29"/>
      <c r="H61" s="29"/>
      <c r="I61" s="29"/>
      <c r="J61" s="29"/>
      <c r="K61" s="29"/>
      <c r="L61" s="29"/>
      <c r="M61" s="29"/>
      <c r="N61" s="29"/>
      <c r="O61" s="29"/>
      <c r="P61" s="29"/>
      <c r="Q61" s="29"/>
      <c r="R61" s="29"/>
      <c r="S61" s="29"/>
      <c r="T61" s="36"/>
      <c r="U61" s="118"/>
      <c r="V61" s="100"/>
      <c r="W61" s="100"/>
      <c r="X61" s="100"/>
      <c r="Y61" s="100"/>
      <c r="Z61" s="100"/>
      <c r="AA61" s="100"/>
      <c r="AB61" s="100"/>
      <c r="AC61" s="100"/>
      <c r="AD61" s="100"/>
      <c r="AE61" s="100"/>
      <c r="AF61" s="100"/>
      <c r="AG61" s="100"/>
      <c r="AH61" s="100"/>
      <c r="AJ61" s="100"/>
      <c r="AK61" s="100"/>
      <c r="AL61" s="100"/>
      <c r="AM61" s="100"/>
      <c r="AN61" s="100"/>
      <c r="AO61" s="100"/>
      <c r="AP61" s="100"/>
      <c r="AQ61" s="100"/>
      <c r="AR61" s="100"/>
      <c r="AS61" s="100"/>
      <c r="AT61" s="100"/>
      <c r="AU61" s="100"/>
      <c r="AV61" s="100"/>
      <c r="AW61" s="100"/>
      <c r="AY61" s="100"/>
      <c r="AZ61" s="100"/>
      <c r="BA61" s="100"/>
      <c r="BB61" s="100"/>
      <c r="BC61" s="100"/>
      <c r="BD61" s="100"/>
      <c r="BE61" s="100"/>
      <c r="BF61" s="100"/>
      <c r="BG61" s="100"/>
      <c r="BH61" s="100"/>
      <c r="BI61" s="100"/>
      <c r="BJ61" s="100"/>
      <c r="BK61" s="100"/>
      <c r="BL61" s="100"/>
      <c r="BN61" s="100"/>
      <c r="BO61" s="100"/>
      <c r="BP61" s="100"/>
      <c r="BQ61" s="100"/>
      <c r="BR61" s="100"/>
      <c r="BS61" s="100"/>
      <c r="BT61" s="100"/>
      <c r="BU61" s="100"/>
      <c r="BV61" s="100"/>
      <c r="BW61" s="100"/>
      <c r="BX61" s="100"/>
      <c r="BY61" s="100"/>
      <c r="BZ61" s="100"/>
      <c r="CA61" s="100"/>
      <c r="CC61" s="100"/>
      <c r="CD61" s="100"/>
      <c r="CE61" s="100"/>
      <c r="CF61" s="100"/>
      <c r="CG61" s="100"/>
      <c r="CH61" s="100"/>
      <c r="CI61" s="100"/>
      <c r="CJ61" s="100"/>
      <c r="CK61" s="100"/>
      <c r="CL61" s="100"/>
      <c r="CM61" s="100"/>
      <c r="CN61" s="100"/>
      <c r="CO61" s="100"/>
      <c r="CP61" s="100"/>
      <c r="DC61" s="114" t="s">
        <v>190</v>
      </c>
      <c r="DD61" s="114" t="s">
        <v>180</v>
      </c>
    </row>
    <row r="62" spans="2:108" ht="15.75" x14ac:dyDescent="0.3">
      <c r="B62" s="35"/>
      <c r="C62" s="29"/>
      <c r="D62" s="89" t="str">
        <f t="shared" si="234"/>
        <v>CE TABLEAU EST INDICATIF : SEUL LA LOI COMPTE ! EN CAS DE DOUTE, CONTACTEZ-NOUS.</v>
      </c>
      <c r="E62" s="44"/>
      <c r="F62" s="29"/>
      <c r="G62" s="29"/>
      <c r="H62" s="29"/>
      <c r="I62" s="29"/>
      <c r="J62" s="29"/>
      <c r="K62" s="29"/>
      <c r="L62" s="29"/>
      <c r="M62" s="29"/>
      <c r="N62" s="29"/>
      <c r="O62" s="29"/>
      <c r="P62" s="29"/>
      <c r="Q62" s="29"/>
      <c r="R62" s="29"/>
      <c r="S62" s="29"/>
      <c r="T62" s="36"/>
      <c r="U62" s="118"/>
      <c r="V62" s="100"/>
      <c r="W62" s="100"/>
      <c r="X62" s="100"/>
      <c r="Y62" s="100"/>
      <c r="Z62" s="100"/>
      <c r="AA62" s="100"/>
      <c r="AB62" s="100"/>
      <c r="AC62" s="100"/>
      <c r="AD62" s="100"/>
      <c r="AE62" s="100"/>
      <c r="AF62" s="100"/>
      <c r="AG62" s="100"/>
      <c r="AH62" s="100"/>
      <c r="AJ62" s="100"/>
      <c r="AK62" s="100"/>
      <c r="AL62" s="100"/>
      <c r="AM62" s="100"/>
      <c r="AN62" s="100"/>
      <c r="AO62" s="100"/>
      <c r="AP62" s="100"/>
      <c r="AQ62" s="100"/>
      <c r="AR62" s="100"/>
      <c r="AS62" s="100"/>
      <c r="AT62" s="100"/>
      <c r="AU62" s="100"/>
      <c r="AV62" s="100"/>
      <c r="AW62" s="100"/>
      <c r="AY62" s="100"/>
      <c r="AZ62" s="100"/>
      <c r="BA62" s="100"/>
      <c r="BB62" s="100"/>
      <c r="BC62" s="100"/>
      <c r="BD62" s="100"/>
      <c r="BE62" s="100"/>
      <c r="BF62" s="100"/>
      <c r="BG62" s="100"/>
      <c r="BH62" s="100"/>
      <c r="BI62" s="100"/>
      <c r="BJ62" s="100"/>
      <c r="BK62" s="100"/>
      <c r="BL62" s="100"/>
      <c r="BN62" s="100"/>
      <c r="BO62" s="100"/>
      <c r="BP62" s="100"/>
      <c r="BQ62" s="100"/>
      <c r="BR62" s="100"/>
      <c r="BS62" s="100"/>
      <c r="BT62" s="100"/>
      <c r="BU62" s="100"/>
      <c r="BV62" s="100"/>
      <c r="BW62" s="100"/>
      <c r="BX62" s="100"/>
      <c r="BY62" s="100"/>
      <c r="BZ62" s="100"/>
      <c r="CA62" s="100"/>
      <c r="CC62" s="100"/>
      <c r="CD62" s="100"/>
      <c r="CE62" s="100"/>
      <c r="CF62" s="100"/>
      <c r="CG62" s="100"/>
      <c r="CH62" s="100"/>
      <c r="CI62" s="100"/>
      <c r="CJ62" s="100"/>
      <c r="CK62" s="100"/>
      <c r="CL62" s="100"/>
      <c r="CM62" s="100"/>
      <c r="CN62" s="100"/>
      <c r="CO62" s="100"/>
      <c r="CP62" s="100"/>
      <c r="DC62" s="114" t="s">
        <v>178</v>
      </c>
      <c r="DD62" s="114" t="s">
        <v>179</v>
      </c>
    </row>
    <row r="63" spans="2:108" x14ac:dyDescent="0.3">
      <c r="B63" s="35"/>
      <c r="C63" s="29"/>
      <c r="D63" s="44"/>
      <c r="E63" s="44"/>
      <c r="F63" s="29"/>
      <c r="G63" s="29"/>
      <c r="H63" s="29"/>
      <c r="I63" s="29"/>
      <c r="J63" s="29"/>
      <c r="K63" s="29"/>
      <c r="L63" s="29"/>
      <c r="M63" s="29"/>
      <c r="N63" s="29"/>
      <c r="O63" s="29"/>
      <c r="P63" s="29"/>
      <c r="Q63" s="29"/>
      <c r="R63" s="29"/>
      <c r="S63" s="29"/>
      <c r="T63" s="36"/>
      <c r="U63" s="118"/>
      <c r="V63" s="100"/>
      <c r="W63" s="100"/>
      <c r="X63" s="100"/>
      <c r="Y63" s="100"/>
      <c r="Z63" s="100"/>
      <c r="AA63" s="100"/>
      <c r="AB63" s="100"/>
      <c r="AC63" s="100"/>
      <c r="AD63" s="100"/>
      <c r="AE63" s="100"/>
      <c r="AF63" s="100"/>
      <c r="AG63" s="100"/>
      <c r="AH63" s="100"/>
      <c r="AJ63" s="100"/>
      <c r="AK63" s="100"/>
      <c r="AL63" s="100"/>
      <c r="AM63" s="100"/>
      <c r="AN63" s="100"/>
      <c r="AO63" s="100"/>
      <c r="AP63" s="100"/>
      <c r="AQ63" s="100"/>
      <c r="AR63" s="100"/>
      <c r="AS63" s="100"/>
      <c r="AT63" s="100"/>
      <c r="AU63" s="100"/>
      <c r="AV63" s="100"/>
      <c r="AW63" s="100"/>
      <c r="AY63" s="100"/>
      <c r="AZ63" s="100"/>
      <c r="BA63" s="100"/>
      <c r="BB63" s="100"/>
      <c r="BC63" s="100"/>
      <c r="BD63" s="100"/>
      <c r="BE63" s="100"/>
      <c r="BF63" s="100"/>
      <c r="BG63" s="100"/>
      <c r="BH63" s="100"/>
      <c r="BI63" s="100"/>
      <c r="BJ63" s="100"/>
      <c r="BK63" s="100"/>
      <c r="BL63" s="100"/>
      <c r="BN63" s="100"/>
      <c r="BO63" s="100"/>
      <c r="BP63" s="100"/>
      <c r="BQ63" s="100"/>
      <c r="BR63" s="100"/>
      <c r="BS63" s="100"/>
      <c r="BT63" s="100"/>
      <c r="BU63" s="100"/>
      <c r="BV63" s="100"/>
      <c r="BW63" s="100"/>
      <c r="BX63" s="100"/>
      <c r="BY63" s="100"/>
      <c r="BZ63" s="100"/>
      <c r="CA63" s="100"/>
      <c r="CC63" s="100"/>
      <c r="CD63" s="100"/>
      <c r="CE63" s="100"/>
      <c r="CF63" s="100"/>
      <c r="CG63" s="100"/>
      <c r="CH63" s="100"/>
      <c r="CI63" s="100"/>
      <c r="CJ63" s="100"/>
      <c r="CK63" s="100"/>
      <c r="CL63" s="100"/>
      <c r="CM63" s="100"/>
      <c r="CN63" s="100"/>
      <c r="CO63" s="100"/>
      <c r="CP63" s="100"/>
    </row>
    <row r="64" spans="2:108" ht="6" customHeight="1" thickBot="1" x14ac:dyDescent="0.35">
      <c r="B64" s="45"/>
      <c r="C64" s="46"/>
      <c r="D64" s="47"/>
      <c r="E64" s="47"/>
      <c r="F64" s="46"/>
      <c r="G64" s="46"/>
      <c r="H64" s="46"/>
      <c r="I64" s="46"/>
      <c r="J64" s="46"/>
      <c r="K64" s="46"/>
      <c r="L64" s="46"/>
      <c r="M64" s="46"/>
      <c r="N64" s="46"/>
      <c r="O64" s="46"/>
      <c r="P64" s="46"/>
      <c r="Q64" s="46"/>
      <c r="R64" s="46"/>
      <c r="S64" s="46"/>
      <c r="T64" s="48"/>
      <c r="U64" s="118"/>
      <c r="V64" s="118"/>
      <c r="W64" s="118"/>
      <c r="X64" s="118"/>
      <c r="Y64" s="118"/>
      <c r="Z64" s="118"/>
      <c r="AA64" s="118"/>
      <c r="AB64" s="118"/>
      <c r="AC64" s="118"/>
      <c r="AD64" s="118"/>
      <c r="AE64" s="118"/>
      <c r="AF64" s="118"/>
      <c r="AG64" s="118"/>
      <c r="AH64" s="118"/>
      <c r="AI64" s="117"/>
      <c r="AJ64" s="118"/>
      <c r="AK64" s="118"/>
      <c r="AL64" s="118"/>
      <c r="AM64" s="118"/>
      <c r="AN64" s="118"/>
      <c r="AO64" s="118"/>
      <c r="AP64" s="118"/>
      <c r="AQ64" s="118"/>
      <c r="AR64" s="118"/>
      <c r="AS64" s="118"/>
      <c r="AT64" s="118"/>
      <c r="AU64" s="118"/>
      <c r="AV64" s="118"/>
      <c r="AW64" s="118"/>
      <c r="AX64" s="117"/>
      <c r="AY64" s="118"/>
      <c r="AZ64" s="118"/>
      <c r="BA64" s="118"/>
      <c r="BB64" s="118"/>
      <c r="BC64" s="118"/>
      <c r="BD64" s="118"/>
      <c r="BE64" s="118"/>
      <c r="BF64" s="118"/>
      <c r="BG64" s="118"/>
      <c r="BH64" s="118"/>
      <c r="BI64" s="118"/>
      <c r="BJ64" s="118"/>
      <c r="BK64" s="118"/>
      <c r="BL64" s="118"/>
      <c r="BM64" s="117"/>
      <c r="BN64" s="118"/>
      <c r="BO64" s="118"/>
      <c r="BP64" s="118"/>
      <c r="BQ64" s="118"/>
      <c r="BR64" s="118"/>
      <c r="BS64" s="118"/>
      <c r="BT64" s="118"/>
      <c r="BU64" s="118"/>
      <c r="BV64" s="118"/>
      <c r="BW64" s="118"/>
      <c r="BX64" s="118"/>
      <c r="BY64" s="118"/>
      <c r="BZ64" s="118"/>
      <c r="CA64" s="118"/>
      <c r="CB64" s="117"/>
      <c r="CC64" s="118"/>
      <c r="CD64" s="118"/>
      <c r="CE64" s="118"/>
      <c r="CF64" s="118"/>
      <c r="CG64" s="118"/>
      <c r="CH64" s="118"/>
      <c r="CI64" s="118"/>
      <c r="CJ64" s="118"/>
      <c r="CK64" s="118"/>
      <c r="CL64" s="118"/>
      <c r="CM64" s="118"/>
      <c r="CN64" s="118"/>
      <c r="CO64" s="118"/>
      <c r="CP64" s="118"/>
      <c r="CQ64" s="117"/>
      <c r="CR64" s="114"/>
      <c r="CS64" s="114"/>
      <c r="CT64" s="114"/>
      <c r="CU64" s="114"/>
      <c r="CV64" s="114"/>
      <c r="CW64" s="114"/>
      <c r="CX64" s="114"/>
      <c r="CY64" s="114"/>
      <c r="CZ64" s="114"/>
    </row>
    <row r="65" spans="3:107" ht="5.25" customHeight="1" x14ac:dyDescent="0.3">
      <c r="C65" s="29"/>
      <c r="D65" s="29"/>
      <c r="E65" s="29"/>
      <c r="F65" s="29"/>
      <c r="G65" s="29"/>
      <c r="H65" s="29"/>
      <c r="I65" s="29"/>
      <c r="J65" s="29"/>
      <c r="K65" s="29"/>
      <c r="L65" s="29"/>
      <c r="M65" s="29"/>
      <c r="N65" s="29"/>
      <c r="O65" s="29"/>
      <c r="P65" s="29"/>
      <c r="Q65" s="29"/>
      <c r="R65" s="29"/>
      <c r="S65" s="29"/>
      <c r="T65" s="29"/>
      <c r="U65" s="118"/>
      <c r="V65" s="118"/>
      <c r="W65" s="118"/>
      <c r="X65" s="118"/>
      <c r="Y65" s="118"/>
      <c r="Z65" s="118"/>
      <c r="AA65" s="118"/>
      <c r="AB65" s="118"/>
      <c r="AC65" s="118"/>
      <c r="AD65" s="118"/>
      <c r="AE65" s="118"/>
      <c r="AF65" s="118"/>
      <c r="AG65" s="118"/>
      <c r="AH65" s="118"/>
      <c r="AI65" s="117"/>
      <c r="AJ65" s="118"/>
      <c r="AK65" s="118"/>
      <c r="AL65" s="118"/>
      <c r="AM65" s="118"/>
      <c r="AN65" s="118"/>
      <c r="AO65" s="118"/>
      <c r="AP65" s="118"/>
      <c r="AQ65" s="118"/>
      <c r="AR65" s="118"/>
      <c r="AS65" s="118"/>
      <c r="AT65" s="118"/>
      <c r="AU65" s="118"/>
      <c r="AV65" s="118"/>
      <c r="AW65" s="118"/>
      <c r="AX65" s="117"/>
      <c r="AY65" s="118"/>
      <c r="AZ65" s="118"/>
      <c r="BA65" s="118"/>
      <c r="BB65" s="118"/>
      <c r="BC65" s="118"/>
      <c r="BD65" s="118"/>
      <c r="BE65" s="118"/>
      <c r="BF65" s="118"/>
      <c r="BG65" s="118"/>
      <c r="BH65" s="118"/>
      <c r="BI65" s="118"/>
      <c r="BJ65" s="118"/>
      <c r="BK65" s="118"/>
      <c r="BL65" s="118"/>
      <c r="BM65" s="117"/>
      <c r="BN65" s="118"/>
      <c r="BO65" s="118"/>
      <c r="BP65" s="118"/>
      <c r="BQ65" s="118"/>
      <c r="BR65" s="118"/>
      <c r="BS65" s="118"/>
      <c r="BT65" s="118"/>
      <c r="BU65" s="118"/>
      <c r="BV65" s="118"/>
      <c r="BW65" s="118"/>
      <c r="BX65" s="118"/>
      <c r="BY65" s="118"/>
      <c r="BZ65" s="118"/>
      <c r="CA65" s="118"/>
      <c r="CB65" s="117"/>
      <c r="CC65" s="118"/>
      <c r="CD65" s="118"/>
      <c r="CE65" s="118"/>
      <c r="CF65" s="118"/>
      <c r="CG65" s="118"/>
      <c r="CH65" s="118"/>
      <c r="CI65" s="118"/>
      <c r="CJ65" s="118"/>
      <c r="CK65" s="118"/>
      <c r="CL65" s="118"/>
      <c r="CM65" s="118"/>
      <c r="CN65" s="118"/>
      <c r="CO65" s="118"/>
      <c r="CP65" s="118"/>
      <c r="CQ65" s="117"/>
      <c r="CR65" s="114"/>
      <c r="CS65" s="114"/>
      <c r="CT65" s="114"/>
      <c r="CU65" s="114"/>
      <c r="CV65" s="114"/>
      <c r="CW65" s="114"/>
      <c r="CX65" s="114"/>
      <c r="CY65" s="114"/>
      <c r="CZ65" s="114"/>
    </row>
    <row r="66" spans="3:107" x14ac:dyDescent="0.3">
      <c r="C66" s="29"/>
      <c r="D66" s="29"/>
      <c r="E66" s="29"/>
      <c r="F66" s="29"/>
      <c r="G66" s="29"/>
      <c r="H66" s="29"/>
      <c r="I66" s="29"/>
      <c r="J66" s="29"/>
      <c r="K66" s="29"/>
      <c r="L66" s="29"/>
      <c r="M66" s="29"/>
      <c r="N66" s="29"/>
      <c r="O66" s="29"/>
      <c r="P66" s="29"/>
      <c r="Q66" s="29"/>
      <c r="R66" s="29"/>
      <c r="S66" s="29"/>
      <c r="T66" s="29"/>
      <c r="U66" s="118"/>
      <c r="V66" s="118"/>
      <c r="W66" s="118"/>
      <c r="X66" s="118"/>
      <c r="Y66" s="118"/>
      <c r="Z66" s="118"/>
      <c r="AA66" s="118"/>
      <c r="AB66" s="118"/>
      <c r="AC66" s="118"/>
      <c r="AD66" s="118"/>
      <c r="AE66" s="118"/>
      <c r="AF66" s="118"/>
      <c r="AG66" s="118"/>
      <c r="AH66" s="118"/>
      <c r="AI66" s="117"/>
      <c r="AJ66" s="118"/>
      <c r="AK66" s="118"/>
      <c r="AL66" s="118"/>
      <c r="AM66" s="118"/>
      <c r="AN66" s="118"/>
      <c r="AO66" s="118"/>
      <c r="AP66" s="118"/>
      <c r="AQ66" s="118"/>
      <c r="AR66" s="118"/>
      <c r="AS66" s="118"/>
      <c r="AT66" s="118"/>
      <c r="AU66" s="118"/>
      <c r="AV66" s="118"/>
      <c r="AW66" s="118"/>
      <c r="AX66" s="117"/>
      <c r="AY66" s="118"/>
      <c r="AZ66" s="118"/>
      <c r="BA66" s="118"/>
      <c r="BB66" s="118"/>
      <c r="BC66" s="118"/>
      <c r="BD66" s="118"/>
      <c r="BE66" s="118"/>
      <c r="BF66" s="118"/>
      <c r="BG66" s="118"/>
      <c r="BH66" s="118"/>
      <c r="BI66" s="118"/>
      <c r="BJ66" s="118"/>
      <c r="BK66" s="118"/>
      <c r="BL66" s="118"/>
      <c r="BM66" s="117"/>
      <c r="BN66" s="118"/>
      <c r="BO66" s="118"/>
      <c r="BP66" s="118"/>
      <c r="BQ66" s="118"/>
      <c r="BR66" s="118"/>
      <c r="BS66" s="118"/>
      <c r="BT66" s="118"/>
      <c r="BU66" s="118"/>
      <c r="BV66" s="118"/>
      <c r="BW66" s="118"/>
      <c r="BX66" s="118"/>
      <c r="BY66" s="118"/>
      <c r="BZ66" s="118"/>
      <c r="CA66" s="118"/>
      <c r="CB66" s="117"/>
      <c r="CC66" s="118"/>
      <c r="CD66" s="118"/>
      <c r="CE66" s="118"/>
      <c r="CF66" s="118"/>
      <c r="CG66" s="118"/>
      <c r="CH66" s="118"/>
      <c r="CI66" s="118"/>
      <c r="CJ66" s="118"/>
      <c r="CK66" s="118"/>
      <c r="CL66" s="118"/>
      <c r="CM66" s="118"/>
      <c r="CN66" s="118"/>
      <c r="CO66" s="118"/>
      <c r="CP66" s="118"/>
      <c r="CQ66" s="117"/>
      <c r="CR66" s="114"/>
      <c r="CS66" s="114"/>
      <c r="CT66" s="114"/>
      <c r="CU66" s="114"/>
      <c r="CV66" s="114"/>
      <c r="CW66" s="114"/>
      <c r="CX66" s="114"/>
      <c r="CY66" s="114"/>
      <c r="CZ66" s="114"/>
    </row>
    <row r="67" spans="3:107" x14ac:dyDescent="0.3">
      <c r="C67" s="29"/>
      <c r="D67"/>
      <c r="E67"/>
      <c r="F67" s="29"/>
      <c r="G67" s="29"/>
      <c r="H67" s="29"/>
      <c r="I67" s="29"/>
      <c r="J67" s="29"/>
      <c r="K67" s="29"/>
      <c r="L67" s="29"/>
      <c r="M67" s="29"/>
      <c r="N67" s="29"/>
      <c r="O67" s="29"/>
      <c r="P67" s="29"/>
      <c r="Q67" s="29"/>
      <c r="R67" s="29"/>
      <c r="S67" s="29"/>
      <c r="T67" s="29"/>
      <c r="U67" s="118"/>
      <c r="V67" s="118"/>
      <c r="W67" s="118"/>
      <c r="X67" s="118"/>
      <c r="Y67" s="118"/>
      <c r="Z67" s="118"/>
      <c r="AA67" s="118"/>
      <c r="AB67" s="118"/>
      <c r="AC67" s="118"/>
      <c r="AD67" s="118"/>
      <c r="AE67" s="118"/>
      <c r="AF67" s="118"/>
      <c r="AG67" s="118"/>
      <c r="AH67" s="118"/>
      <c r="AI67" s="117"/>
      <c r="AJ67" s="118"/>
      <c r="AK67" s="118"/>
      <c r="AL67" s="118"/>
      <c r="AM67" s="118"/>
      <c r="AN67" s="118"/>
      <c r="AO67" s="118"/>
      <c r="AP67" s="118"/>
      <c r="AQ67" s="118"/>
      <c r="AR67" s="118"/>
      <c r="AS67" s="118"/>
      <c r="AT67" s="118"/>
      <c r="AU67" s="118"/>
      <c r="AV67" s="118"/>
      <c r="AW67" s="118"/>
      <c r="AX67" s="117"/>
      <c r="AY67" s="118"/>
      <c r="AZ67" s="118"/>
      <c r="BA67" s="118"/>
      <c r="BB67" s="118"/>
      <c r="BC67" s="118"/>
      <c r="BD67" s="118"/>
      <c r="BE67" s="118"/>
      <c r="BF67" s="118"/>
      <c r="BG67" s="118"/>
      <c r="BH67" s="118"/>
      <c r="BI67" s="118"/>
      <c r="BJ67" s="118"/>
      <c r="BK67" s="118"/>
      <c r="BL67" s="118"/>
      <c r="BM67" s="117"/>
      <c r="BN67" s="118"/>
      <c r="BO67" s="118"/>
      <c r="BP67" s="118"/>
      <c r="BQ67" s="118"/>
      <c r="BR67" s="118"/>
      <c r="BS67" s="118"/>
      <c r="BT67" s="118"/>
      <c r="BU67" s="118"/>
      <c r="BV67" s="118"/>
      <c r="BW67" s="118"/>
      <c r="BX67" s="118"/>
      <c r="BY67" s="118"/>
      <c r="BZ67" s="118"/>
      <c r="CA67" s="118"/>
      <c r="CB67" s="117"/>
      <c r="CC67" s="118"/>
      <c r="CD67" s="118"/>
      <c r="CE67" s="118"/>
      <c r="CF67" s="118"/>
      <c r="CG67" s="118"/>
      <c r="CH67" s="118"/>
      <c r="CI67" s="118"/>
      <c r="CJ67" s="118"/>
      <c r="CK67" s="118"/>
      <c r="CL67" s="118"/>
      <c r="CM67" s="118"/>
      <c r="CN67" s="118"/>
      <c r="CO67" s="118"/>
      <c r="CP67" s="118"/>
      <c r="CQ67" s="117"/>
      <c r="CR67" s="114"/>
      <c r="CS67" s="114"/>
      <c r="CT67" s="114"/>
      <c r="CU67" s="114"/>
      <c r="CV67" s="114"/>
      <c r="CW67" s="114"/>
      <c r="CX67" s="114"/>
      <c r="CY67" s="114"/>
      <c r="CZ67" s="114"/>
    </row>
    <row r="68" spans="3:107" x14ac:dyDescent="0.3">
      <c r="C68" s="29"/>
      <c r="D68"/>
      <c r="E68"/>
      <c r="F68" s="29"/>
      <c r="G68" s="29"/>
      <c r="H68" s="29"/>
      <c r="I68" s="29"/>
      <c r="J68" s="29"/>
      <c r="K68" s="29"/>
      <c r="L68" s="29"/>
      <c r="M68" s="29"/>
      <c r="N68" s="29"/>
      <c r="O68" s="29"/>
      <c r="P68" s="29"/>
      <c r="Q68" s="29"/>
      <c r="R68" s="29"/>
      <c r="S68" s="29"/>
      <c r="T68" s="29"/>
      <c r="U68" s="118"/>
      <c r="V68" s="118"/>
      <c r="W68" s="118"/>
      <c r="X68" s="118"/>
      <c r="Y68" s="118"/>
      <c r="Z68" s="118"/>
      <c r="AA68" s="118"/>
      <c r="AB68" s="118"/>
      <c r="AC68" s="118"/>
      <c r="AD68" s="118"/>
      <c r="AE68" s="118"/>
      <c r="AF68" s="118"/>
      <c r="AG68" s="118"/>
      <c r="AH68" s="118"/>
      <c r="AI68" s="117"/>
      <c r="AJ68" s="118"/>
      <c r="AK68" s="118"/>
      <c r="AL68" s="118"/>
      <c r="AM68" s="118"/>
      <c r="AN68" s="118"/>
      <c r="AO68" s="118"/>
      <c r="AP68" s="118"/>
      <c r="AQ68" s="118"/>
      <c r="AR68" s="118"/>
      <c r="AS68" s="118"/>
      <c r="AT68" s="118"/>
      <c r="AU68" s="118"/>
      <c r="AV68" s="118"/>
      <c r="AW68" s="118"/>
      <c r="AX68" s="117"/>
      <c r="AY68" s="118"/>
      <c r="AZ68" s="118"/>
      <c r="BA68" s="118"/>
      <c r="BB68" s="118"/>
      <c r="BC68" s="118"/>
      <c r="BD68" s="118"/>
      <c r="BE68" s="118"/>
      <c r="BF68" s="118"/>
      <c r="BG68" s="118"/>
      <c r="BH68" s="118"/>
      <c r="BI68" s="118"/>
      <c r="BJ68" s="118"/>
      <c r="BK68" s="118"/>
      <c r="BL68" s="118"/>
      <c r="BM68" s="117"/>
      <c r="BN68" s="118"/>
      <c r="BO68" s="118"/>
      <c r="BP68" s="118"/>
      <c r="BQ68" s="118"/>
      <c r="BR68" s="118"/>
      <c r="BS68" s="118"/>
      <c r="BT68" s="118"/>
      <c r="BU68" s="118"/>
      <c r="BV68" s="118"/>
      <c r="BW68" s="118"/>
      <c r="BX68" s="118"/>
      <c r="BY68" s="118"/>
      <c r="BZ68" s="118"/>
      <c r="CA68" s="118"/>
      <c r="CB68" s="117"/>
      <c r="CC68" s="118"/>
      <c r="CD68" s="118"/>
      <c r="CE68" s="118"/>
      <c r="CF68" s="118"/>
      <c r="CG68" s="118"/>
      <c r="CH68" s="118"/>
      <c r="CI68" s="118"/>
      <c r="CJ68" s="118"/>
      <c r="CK68" s="118"/>
      <c r="CL68" s="118"/>
      <c r="CM68" s="118"/>
      <c r="CN68" s="118"/>
      <c r="CO68" s="118"/>
      <c r="CP68" s="118"/>
      <c r="CQ68" s="117"/>
      <c r="CR68" s="114"/>
      <c r="CS68" s="114"/>
      <c r="CT68" s="114"/>
      <c r="CU68" s="114"/>
      <c r="CV68" s="114"/>
      <c r="CW68" s="114"/>
      <c r="CX68" s="114"/>
      <c r="CY68" s="114"/>
      <c r="CZ68" s="114"/>
    </row>
    <row r="69" spans="3:107" x14ac:dyDescent="0.3">
      <c r="C69" s="29"/>
      <c r="D69"/>
      <c r="E69"/>
      <c r="F69" s="29"/>
      <c r="G69" s="29"/>
      <c r="H69" s="29"/>
      <c r="I69" s="29"/>
      <c r="J69" s="29"/>
      <c r="K69" s="29"/>
      <c r="L69" s="29"/>
      <c r="M69" s="29"/>
      <c r="N69" s="29"/>
      <c r="O69" s="29"/>
      <c r="P69" s="29"/>
      <c r="Q69" s="29"/>
      <c r="R69" s="29"/>
      <c r="S69" s="29"/>
      <c r="T69" s="29"/>
      <c r="U69" s="118"/>
      <c r="V69" s="118"/>
      <c r="W69" s="118"/>
      <c r="X69" s="118"/>
      <c r="Y69" s="118"/>
      <c r="Z69" s="118"/>
      <c r="AA69" s="118"/>
      <c r="AB69" s="118"/>
      <c r="AC69" s="118"/>
      <c r="AD69" s="118"/>
      <c r="AE69" s="118"/>
      <c r="AF69" s="118"/>
      <c r="AG69" s="118"/>
      <c r="AH69" s="118"/>
      <c r="AI69" s="117"/>
      <c r="AJ69" s="118"/>
      <c r="AK69" s="118"/>
      <c r="AL69" s="118"/>
      <c r="AM69" s="118"/>
      <c r="AN69" s="118"/>
      <c r="AO69" s="118"/>
      <c r="AP69" s="118"/>
      <c r="AQ69" s="118"/>
      <c r="AR69" s="118"/>
      <c r="AS69" s="118"/>
      <c r="AT69" s="118"/>
      <c r="AU69" s="118"/>
      <c r="AV69" s="118"/>
      <c r="AW69" s="118"/>
      <c r="AX69" s="117"/>
      <c r="AY69" s="118"/>
      <c r="AZ69" s="118"/>
      <c r="BA69" s="118"/>
      <c r="BB69" s="118"/>
      <c r="BC69" s="118"/>
      <c r="BD69" s="118"/>
      <c r="BE69" s="118"/>
      <c r="BF69" s="118"/>
      <c r="BG69" s="118"/>
      <c r="BH69" s="118"/>
      <c r="BI69" s="118"/>
      <c r="BJ69" s="118"/>
      <c r="BK69" s="118"/>
      <c r="BL69" s="118"/>
      <c r="BM69" s="117"/>
      <c r="BN69" s="118"/>
      <c r="BO69" s="118"/>
      <c r="BP69" s="118"/>
      <c r="BQ69" s="118"/>
      <c r="BR69" s="118"/>
      <c r="BS69" s="118"/>
      <c r="BT69" s="118"/>
      <c r="BU69" s="118"/>
      <c r="BV69" s="118"/>
      <c r="BW69" s="118"/>
      <c r="BX69" s="118"/>
      <c r="BY69" s="118"/>
      <c r="BZ69" s="118"/>
      <c r="CA69" s="118"/>
      <c r="CB69" s="117"/>
      <c r="CC69" s="118"/>
      <c r="CD69" s="118"/>
      <c r="CE69" s="118"/>
      <c r="CF69" s="118"/>
      <c r="CG69" s="118"/>
      <c r="CH69" s="118"/>
      <c r="CI69" s="118"/>
      <c r="CJ69" s="118"/>
      <c r="CK69" s="118"/>
      <c r="CL69" s="118"/>
      <c r="CM69" s="118"/>
      <c r="CN69" s="118"/>
      <c r="CO69" s="118"/>
      <c r="CP69" s="118"/>
      <c r="CQ69" s="117"/>
      <c r="CR69" s="114"/>
      <c r="CS69" s="114"/>
      <c r="CT69" s="114"/>
      <c r="CU69" s="114"/>
      <c r="CV69" s="114"/>
      <c r="CW69" s="114"/>
      <c r="CX69" s="114"/>
      <c r="CY69" s="114"/>
      <c r="CZ69" s="114"/>
    </row>
    <row r="70" spans="3:107" ht="16.350000000000001" customHeight="1" x14ac:dyDescent="0.3">
      <c r="C70" s="29"/>
      <c r="D70"/>
      <c r="E70"/>
      <c r="F70" s="29"/>
      <c r="G70" s="29"/>
      <c r="H70" s="29"/>
      <c r="I70" s="29"/>
      <c r="J70" s="29"/>
      <c r="K70" s="29"/>
      <c r="L70" s="29"/>
      <c r="M70" s="29"/>
      <c r="N70" s="29"/>
      <c r="O70" s="29"/>
      <c r="P70" s="29"/>
      <c r="Q70" s="29"/>
      <c r="R70" s="29"/>
      <c r="S70" s="29"/>
      <c r="T70" s="29"/>
      <c r="U70" s="118"/>
      <c r="V70" s="118"/>
      <c r="W70" s="118"/>
      <c r="X70" s="118"/>
      <c r="Y70" s="118"/>
      <c r="Z70" s="118"/>
      <c r="AA70" s="118"/>
      <c r="AB70" s="118"/>
      <c r="AC70" s="118"/>
      <c r="AD70" s="118"/>
      <c r="AE70" s="118"/>
      <c r="AF70" s="118"/>
      <c r="AG70" s="118"/>
      <c r="AH70" s="118"/>
      <c r="AI70" s="117"/>
      <c r="AJ70" s="118"/>
      <c r="AK70" s="118"/>
      <c r="AL70" s="118"/>
      <c r="AM70" s="118"/>
      <c r="AN70" s="118"/>
      <c r="AO70" s="118"/>
      <c r="AP70" s="118"/>
      <c r="AQ70" s="118"/>
      <c r="AR70" s="118"/>
      <c r="AS70" s="118"/>
      <c r="AT70" s="118"/>
      <c r="AU70" s="118"/>
      <c r="AV70" s="118"/>
      <c r="AW70" s="118"/>
      <c r="AX70" s="117"/>
      <c r="AY70" s="118"/>
      <c r="AZ70" s="118"/>
      <c r="BA70" s="118"/>
      <c r="BB70" s="118"/>
      <c r="BC70" s="118"/>
      <c r="BD70" s="118"/>
      <c r="BE70" s="118"/>
      <c r="BF70" s="118"/>
      <c r="BG70" s="118"/>
      <c r="BH70" s="118"/>
      <c r="BI70" s="118"/>
      <c r="BJ70" s="118"/>
      <c r="BK70" s="118"/>
      <c r="BL70" s="118"/>
      <c r="BM70" s="117"/>
      <c r="BN70" s="118"/>
      <c r="BO70" s="118"/>
      <c r="BP70" s="118"/>
      <c r="BQ70" s="118"/>
      <c r="BR70" s="118"/>
      <c r="BS70" s="118"/>
      <c r="BT70" s="118"/>
      <c r="BU70" s="118"/>
      <c r="BV70" s="118"/>
      <c r="BW70" s="118"/>
      <c r="BX70" s="118"/>
      <c r="BY70" s="118"/>
      <c r="BZ70" s="118"/>
      <c r="CA70" s="118"/>
      <c r="CB70" s="117"/>
      <c r="CC70" s="118"/>
      <c r="CD70" s="118"/>
      <c r="CE70" s="118"/>
      <c r="CF70" s="118"/>
      <c r="CG70" s="118"/>
      <c r="CH70" s="118"/>
      <c r="CI70" s="118"/>
      <c r="CJ70" s="118"/>
      <c r="CK70" s="118"/>
      <c r="CL70" s="118"/>
      <c r="CM70" s="118"/>
      <c r="CN70" s="118"/>
      <c r="CO70" s="118"/>
      <c r="CP70" s="118"/>
      <c r="CQ70" s="117"/>
      <c r="CR70" s="114"/>
      <c r="CS70" s="114"/>
      <c r="CT70" s="114"/>
      <c r="CU70" s="114"/>
      <c r="CV70" s="114"/>
      <c r="CW70" s="114"/>
      <c r="CX70" s="114"/>
      <c r="CY70" s="114"/>
      <c r="CZ70" s="114"/>
    </row>
    <row r="71" spans="3:107" ht="16.350000000000001" customHeight="1" x14ac:dyDescent="0.3">
      <c r="D71" s="3"/>
      <c r="E71" s="3"/>
      <c r="U71" s="117"/>
      <c r="V71" s="117"/>
      <c r="W71" s="117"/>
      <c r="X71" s="117"/>
      <c r="Y71" s="117"/>
      <c r="Z71" s="117"/>
      <c r="AA71" s="117"/>
      <c r="AB71" s="117"/>
      <c r="AC71" s="117"/>
      <c r="AD71" s="117"/>
      <c r="AE71" s="117"/>
      <c r="AF71" s="117"/>
      <c r="AG71" s="117"/>
      <c r="AH71" s="117"/>
      <c r="AI71" s="117"/>
      <c r="AJ71" s="117"/>
      <c r="AK71" s="117"/>
      <c r="AL71" s="117"/>
      <c r="AM71" s="117"/>
      <c r="AN71" s="117"/>
      <c r="AO71" s="117"/>
      <c r="AP71" s="117"/>
      <c r="AQ71" s="117"/>
      <c r="AR71" s="117"/>
      <c r="AS71" s="117"/>
      <c r="AT71" s="117"/>
      <c r="AU71" s="117"/>
      <c r="AV71" s="117"/>
      <c r="AW71" s="117"/>
      <c r="AX71" s="117"/>
      <c r="AY71" s="117"/>
      <c r="AZ71" s="117"/>
      <c r="BA71" s="117"/>
      <c r="BB71" s="117"/>
      <c r="BC71" s="117"/>
      <c r="BD71" s="117"/>
      <c r="BE71" s="117"/>
      <c r="BF71" s="117"/>
      <c r="BG71" s="117"/>
      <c r="BH71" s="117"/>
      <c r="BI71" s="117"/>
      <c r="BJ71" s="117"/>
      <c r="BK71" s="117"/>
      <c r="BL71" s="117"/>
      <c r="BM71" s="117"/>
      <c r="BN71" s="117"/>
      <c r="BO71" s="117"/>
      <c r="BP71" s="117"/>
      <c r="BQ71" s="117"/>
      <c r="BR71" s="117"/>
      <c r="BS71" s="117"/>
      <c r="BT71" s="117"/>
      <c r="BU71" s="117"/>
      <c r="BV71" s="117"/>
      <c r="BW71" s="117"/>
      <c r="BX71" s="117"/>
      <c r="BY71" s="117"/>
      <c r="BZ71" s="117"/>
      <c r="CA71" s="117"/>
      <c r="CB71" s="117"/>
      <c r="CC71" s="117"/>
      <c r="CD71" s="117"/>
      <c r="CE71" s="117"/>
      <c r="CF71" s="117"/>
      <c r="CG71" s="117"/>
      <c r="CH71" s="117"/>
      <c r="CI71" s="117"/>
      <c r="CJ71" s="117"/>
      <c r="CK71" s="117"/>
      <c r="CL71" s="117"/>
      <c r="CM71" s="117"/>
      <c r="CN71" s="117"/>
      <c r="CO71" s="117"/>
      <c r="CP71" s="117"/>
      <c r="CQ71" s="117"/>
      <c r="CR71" s="114"/>
      <c r="CS71" s="114"/>
      <c r="CT71" s="114"/>
      <c r="CU71" s="114"/>
      <c r="CV71" s="114"/>
      <c r="CW71" s="114"/>
      <c r="CX71" s="114"/>
      <c r="CY71" s="114"/>
      <c r="CZ71" s="114"/>
      <c r="DC71" s="131"/>
    </row>
    <row r="72" spans="3:107" x14ac:dyDescent="0.3">
      <c r="D72" s="4"/>
      <c r="E72" s="4"/>
      <c r="U72" s="117"/>
      <c r="V72" s="117"/>
      <c r="W72" s="117"/>
      <c r="X72" s="117"/>
      <c r="Y72" s="117"/>
      <c r="Z72" s="117"/>
      <c r="AA72" s="117"/>
      <c r="AB72" s="117"/>
      <c r="AC72" s="117"/>
      <c r="AD72" s="117"/>
      <c r="AE72" s="117"/>
      <c r="AF72" s="117"/>
      <c r="AG72" s="117"/>
      <c r="AH72" s="117"/>
      <c r="AI72" s="117"/>
      <c r="AJ72" s="117"/>
      <c r="AK72" s="117"/>
      <c r="AL72" s="117"/>
      <c r="AM72" s="117"/>
      <c r="AN72" s="117"/>
      <c r="AO72" s="117"/>
      <c r="AP72" s="117"/>
      <c r="AQ72" s="117"/>
      <c r="AR72" s="117"/>
      <c r="AS72" s="117"/>
      <c r="AT72" s="117"/>
      <c r="AU72" s="117"/>
      <c r="AV72" s="117"/>
      <c r="AW72" s="117"/>
      <c r="AX72" s="117"/>
      <c r="AY72" s="117"/>
      <c r="AZ72" s="117"/>
      <c r="BA72" s="117"/>
      <c r="BB72" s="117"/>
      <c r="BC72" s="117"/>
      <c r="BD72" s="117"/>
      <c r="BE72" s="117"/>
      <c r="BF72" s="117"/>
      <c r="BG72" s="117"/>
      <c r="BH72" s="117"/>
      <c r="BI72" s="117"/>
      <c r="BJ72" s="117"/>
      <c r="BK72" s="117"/>
      <c r="BL72" s="117"/>
      <c r="BM72" s="117"/>
      <c r="BN72" s="117"/>
      <c r="BO72" s="117"/>
      <c r="BP72" s="117"/>
      <c r="BQ72" s="117"/>
      <c r="BR72" s="117"/>
      <c r="BS72" s="117"/>
      <c r="BT72" s="117"/>
      <c r="BU72" s="117"/>
      <c r="BV72" s="117"/>
      <c r="BW72" s="117"/>
      <c r="BX72" s="117"/>
      <c r="BY72" s="117"/>
      <c r="BZ72" s="117"/>
      <c r="CA72" s="117"/>
      <c r="CB72" s="117"/>
      <c r="CC72" s="117"/>
      <c r="CD72" s="117"/>
      <c r="CE72" s="117"/>
      <c r="CF72" s="117"/>
      <c r="CG72" s="117"/>
      <c r="CH72" s="117"/>
      <c r="CI72" s="117"/>
      <c r="CJ72" s="117"/>
      <c r="CK72" s="117"/>
      <c r="CL72" s="117"/>
      <c r="CM72" s="117"/>
      <c r="CN72" s="117"/>
      <c r="CO72" s="117"/>
      <c r="CP72" s="117"/>
      <c r="CQ72" s="117"/>
      <c r="CR72" s="114"/>
      <c r="CS72" s="114"/>
      <c r="CT72" s="114"/>
      <c r="CU72" s="114"/>
      <c r="CV72" s="114"/>
      <c r="CW72" s="114"/>
      <c r="CX72" s="114"/>
      <c r="CY72" s="114"/>
      <c r="CZ72" s="114"/>
    </row>
    <row r="73" spans="3:107" x14ac:dyDescent="0.3">
      <c r="D73"/>
      <c r="E73"/>
      <c r="U73" s="117"/>
      <c r="V73" s="117"/>
      <c r="W73" s="117"/>
      <c r="X73" s="117"/>
      <c r="Y73" s="117"/>
      <c r="Z73" s="117"/>
      <c r="AA73" s="117"/>
      <c r="AB73" s="117"/>
      <c r="AC73" s="117"/>
      <c r="AD73" s="117"/>
      <c r="AE73" s="117"/>
      <c r="AF73" s="117"/>
      <c r="AG73" s="117"/>
      <c r="AH73" s="117"/>
      <c r="AI73" s="117"/>
      <c r="AJ73" s="117"/>
      <c r="AK73" s="117"/>
      <c r="AL73" s="117"/>
      <c r="AM73" s="117"/>
      <c r="AN73" s="117"/>
      <c r="AO73" s="117"/>
      <c r="AP73" s="117"/>
      <c r="AQ73" s="117"/>
      <c r="AR73" s="117"/>
      <c r="AS73" s="117"/>
      <c r="AT73" s="117"/>
      <c r="AU73" s="117"/>
      <c r="AV73" s="117"/>
      <c r="AW73" s="117"/>
      <c r="AX73" s="117"/>
      <c r="AY73" s="117"/>
      <c r="AZ73" s="117"/>
      <c r="BA73" s="117"/>
      <c r="BB73" s="117"/>
      <c r="BC73" s="117"/>
      <c r="BD73" s="117"/>
      <c r="BE73" s="117"/>
      <c r="BF73" s="117"/>
      <c r="BG73" s="117"/>
      <c r="BH73" s="117"/>
      <c r="BI73" s="117"/>
      <c r="BJ73" s="117"/>
      <c r="BK73" s="117"/>
      <c r="BL73" s="117"/>
      <c r="BM73" s="117"/>
      <c r="BN73" s="117"/>
      <c r="BO73" s="117"/>
      <c r="BP73" s="117"/>
      <c r="BQ73" s="117"/>
      <c r="BR73" s="117"/>
      <c r="BS73" s="117"/>
      <c r="BT73" s="117"/>
      <c r="BU73" s="117"/>
      <c r="BV73" s="117"/>
      <c r="BW73" s="117"/>
      <c r="BX73" s="117"/>
      <c r="BY73" s="117"/>
      <c r="BZ73" s="117"/>
      <c r="CA73" s="117"/>
      <c r="CB73" s="117"/>
      <c r="CC73" s="117"/>
      <c r="CD73" s="117"/>
      <c r="CE73" s="117"/>
      <c r="CF73" s="117"/>
      <c r="CG73" s="117"/>
      <c r="CH73" s="117"/>
      <c r="CI73" s="117"/>
      <c r="CJ73" s="117"/>
      <c r="CK73" s="117"/>
      <c r="CL73" s="117"/>
      <c r="CM73" s="117"/>
      <c r="CN73" s="117"/>
      <c r="CO73" s="117"/>
      <c r="CP73" s="117"/>
      <c r="CQ73" s="117"/>
      <c r="CR73" s="114"/>
      <c r="CS73" s="114"/>
      <c r="CT73" s="114"/>
      <c r="CU73" s="114"/>
      <c r="CV73" s="114"/>
      <c r="CW73" s="114"/>
      <c r="CX73" s="114"/>
      <c r="CY73" s="114"/>
      <c r="CZ73" s="114"/>
      <c r="DC73" s="117"/>
    </row>
    <row r="74" spans="3:107" ht="16.5" x14ac:dyDescent="0.35">
      <c r="D74"/>
      <c r="E74"/>
      <c r="U74" s="117"/>
      <c r="V74" s="117"/>
      <c r="W74" s="117"/>
      <c r="X74" s="117"/>
      <c r="Y74" s="117"/>
      <c r="Z74" s="117"/>
      <c r="AA74" s="117"/>
      <c r="AB74" s="117"/>
      <c r="AC74" s="117"/>
      <c r="AD74" s="117"/>
      <c r="AE74" s="117"/>
      <c r="AF74" s="117"/>
      <c r="AG74" s="117"/>
      <c r="AH74" s="117"/>
      <c r="AI74" s="117"/>
      <c r="AJ74" s="117"/>
      <c r="AK74" s="117"/>
      <c r="AL74" s="117"/>
      <c r="AM74" s="117"/>
      <c r="AN74" s="117"/>
      <c r="AO74" s="117"/>
      <c r="AP74" s="117"/>
      <c r="AQ74" s="117"/>
      <c r="AR74" s="117"/>
      <c r="AS74" s="117"/>
      <c r="AT74" s="117"/>
      <c r="AU74" s="117"/>
      <c r="AV74" s="117"/>
      <c r="AW74" s="117"/>
      <c r="AX74" s="117"/>
      <c r="AY74" s="117"/>
      <c r="AZ74" s="117"/>
      <c r="BA74" s="117"/>
      <c r="BB74" s="117"/>
      <c r="BC74" s="117"/>
      <c r="BD74" s="117"/>
      <c r="BE74" s="117"/>
      <c r="BF74" s="117"/>
      <c r="BG74" s="117"/>
      <c r="BH74" s="117"/>
      <c r="BI74" s="117"/>
      <c r="BJ74" s="117"/>
      <c r="BK74" s="117"/>
      <c r="BL74" s="117"/>
      <c r="BM74" s="117"/>
      <c r="BN74" s="117"/>
      <c r="BO74" s="117"/>
      <c r="BP74" s="117"/>
      <c r="BQ74" s="117"/>
      <c r="BR74" s="117"/>
      <c r="BS74" s="117"/>
      <c r="BT74" s="117"/>
      <c r="BU74" s="117"/>
      <c r="BV74" s="117"/>
      <c r="BW74" s="117"/>
      <c r="BX74" s="117"/>
      <c r="BY74" s="117"/>
      <c r="BZ74" s="117"/>
      <c r="CA74" s="117"/>
      <c r="CB74" s="117"/>
      <c r="CC74" s="117"/>
      <c r="CD74" s="117"/>
      <c r="CE74" s="117"/>
      <c r="CF74" s="117"/>
      <c r="CG74" s="117"/>
      <c r="CH74" s="117"/>
      <c r="CI74" s="117"/>
      <c r="CJ74" s="117"/>
      <c r="CK74" s="117"/>
      <c r="CL74" s="117"/>
      <c r="CM74" s="117"/>
      <c r="CN74" s="117"/>
      <c r="CO74" s="117"/>
      <c r="CP74" s="117"/>
      <c r="CQ74" s="117"/>
      <c r="CR74" s="114"/>
      <c r="CS74" s="114"/>
      <c r="CT74" s="114"/>
      <c r="CU74" s="114"/>
      <c r="CV74" s="114"/>
      <c r="CW74" s="114"/>
      <c r="CX74" s="114"/>
      <c r="CY74" s="114"/>
      <c r="CZ74" s="114"/>
      <c r="DC74" s="132"/>
    </row>
    <row r="75" spans="3:107" ht="16.5" x14ac:dyDescent="0.35">
      <c r="D75"/>
      <c r="E75"/>
      <c r="U75" s="117"/>
      <c r="V75" s="117"/>
      <c r="W75" s="117"/>
      <c r="X75" s="117"/>
      <c r="Y75" s="117"/>
      <c r="Z75" s="117"/>
      <c r="AA75" s="117"/>
      <c r="AB75" s="117"/>
      <c r="AC75" s="117"/>
      <c r="AD75" s="117"/>
      <c r="AE75" s="117"/>
      <c r="AF75" s="117"/>
      <c r="AG75" s="117"/>
      <c r="AH75" s="117"/>
      <c r="AI75" s="117"/>
      <c r="AJ75" s="117"/>
      <c r="AK75" s="117"/>
      <c r="AL75" s="117"/>
      <c r="AM75" s="117"/>
      <c r="AN75" s="117"/>
      <c r="AO75" s="117"/>
      <c r="AP75" s="117"/>
      <c r="AQ75" s="117"/>
      <c r="AR75" s="117"/>
      <c r="AS75" s="117"/>
      <c r="AT75" s="117"/>
      <c r="AU75" s="117"/>
      <c r="AV75" s="117"/>
      <c r="AW75" s="117"/>
      <c r="AX75" s="117"/>
      <c r="AY75" s="117"/>
      <c r="AZ75" s="117"/>
      <c r="BA75" s="117"/>
      <c r="BB75" s="117"/>
      <c r="BC75" s="117"/>
      <c r="BD75" s="117"/>
      <c r="BE75" s="117"/>
      <c r="BF75" s="117"/>
      <c r="BG75" s="117"/>
      <c r="BH75" s="117"/>
      <c r="BI75" s="117"/>
      <c r="BJ75" s="117"/>
      <c r="BK75" s="117"/>
      <c r="BL75" s="117"/>
      <c r="BM75" s="117"/>
      <c r="BN75" s="117"/>
      <c r="BO75" s="117"/>
      <c r="BP75" s="117"/>
      <c r="BQ75" s="117"/>
      <c r="BR75" s="117"/>
      <c r="BS75" s="117"/>
      <c r="BT75" s="117"/>
      <c r="BU75" s="117"/>
      <c r="BV75" s="117"/>
      <c r="BW75" s="117"/>
      <c r="BX75" s="117"/>
      <c r="BY75" s="117"/>
      <c r="BZ75" s="117"/>
      <c r="CA75" s="117"/>
      <c r="CB75" s="117"/>
      <c r="CC75" s="117"/>
      <c r="CD75" s="117"/>
      <c r="CE75" s="117"/>
      <c r="CF75" s="117"/>
      <c r="CG75" s="117"/>
      <c r="CH75" s="117"/>
      <c r="CI75" s="117"/>
      <c r="CJ75" s="117"/>
      <c r="CK75" s="117"/>
      <c r="CL75" s="117"/>
      <c r="CM75" s="117"/>
      <c r="CN75" s="117"/>
      <c r="CO75" s="117"/>
      <c r="CP75" s="117"/>
      <c r="CQ75" s="117"/>
      <c r="CR75" s="114"/>
      <c r="CS75" s="114"/>
      <c r="CT75" s="114"/>
      <c r="CU75" s="114"/>
      <c r="CV75" s="114"/>
      <c r="CW75" s="114"/>
      <c r="CX75" s="114"/>
      <c r="CY75" s="114"/>
      <c r="CZ75" s="114"/>
      <c r="DC75" s="132"/>
    </row>
    <row r="76" spans="3:107" x14ac:dyDescent="0.3">
      <c r="D76"/>
      <c r="E76"/>
      <c r="U76" s="117"/>
      <c r="V76" s="117"/>
      <c r="W76" s="117"/>
      <c r="X76" s="117"/>
      <c r="Y76" s="117"/>
      <c r="Z76" s="117"/>
      <c r="AA76" s="117"/>
      <c r="AB76" s="117"/>
      <c r="AC76" s="117"/>
      <c r="AD76" s="117"/>
      <c r="AE76" s="117"/>
      <c r="AF76" s="117"/>
      <c r="AG76" s="117"/>
      <c r="AH76" s="117"/>
      <c r="AI76" s="117"/>
      <c r="AJ76" s="117"/>
      <c r="AK76" s="117"/>
      <c r="AL76" s="117"/>
      <c r="AM76" s="117"/>
      <c r="AN76" s="117"/>
      <c r="AO76" s="117"/>
      <c r="AP76" s="117"/>
      <c r="AQ76" s="117"/>
      <c r="AR76" s="117"/>
      <c r="AS76" s="117"/>
      <c r="AT76" s="117"/>
      <c r="AU76" s="117"/>
      <c r="AV76" s="117"/>
      <c r="AW76" s="117"/>
      <c r="AX76" s="117"/>
      <c r="AY76" s="117"/>
      <c r="AZ76" s="117"/>
      <c r="BA76" s="117"/>
      <c r="BB76" s="117"/>
      <c r="BC76" s="117"/>
      <c r="BD76" s="117"/>
      <c r="BE76" s="117"/>
      <c r="BF76" s="117"/>
      <c r="BG76" s="117"/>
      <c r="BH76" s="117"/>
      <c r="BI76" s="117"/>
      <c r="BJ76" s="117"/>
      <c r="BK76" s="117"/>
      <c r="BL76" s="117"/>
      <c r="BM76" s="117"/>
      <c r="BN76" s="117"/>
      <c r="BO76" s="117"/>
      <c r="BP76" s="117"/>
      <c r="BQ76" s="117"/>
      <c r="BR76" s="117"/>
      <c r="BS76" s="117"/>
      <c r="BT76" s="117"/>
      <c r="BU76" s="117"/>
      <c r="BV76" s="117"/>
      <c r="BW76" s="117"/>
      <c r="BX76" s="117"/>
      <c r="BY76" s="117"/>
      <c r="BZ76" s="117"/>
      <c r="CA76" s="117"/>
      <c r="CB76" s="117"/>
      <c r="CC76" s="117"/>
      <c r="CD76" s="117"/>
      <c r="CE76" s="117"/>
      <c r="CF76" s="117"/>
      <c r="CG76" s="117"/>
      <c r="CH76" s="117"/>
      <c r="CI76" s="117"/>
      <c r="CJ76" s="117"/>
      <c r="CK76" s="117"/>
      <c r="CL76" s="117"/>
      <c r="CM76" s="117"/>
      <c r="CN76" s="117"/>
      <c r="CO76" s="117"/>
      <c r="CP76" s="117"/>
      <c r="CQ76" s="117"/>
      <c r="CR76" s="114"/>
      <c r="CS76" s="114"/>
      <c r="CT76" s="114"/>
      <c r="CU76" s="114"/>
      <c r="CV76" s="114"/>
      <c r="CW76" s="114"/>
      <c r="CX76" s="114"/>
      <c r="CY76" s="114"/>
      <c r="CZ76" s="114"/>
      <c r="DC76" s="131"/>
    </row>
    <row r="77" spans="3:107" x14ac:dyDescent="0.3">
      <c r="U77" s="117"/>
      <c r="V77" s="117"/>
      <c r="W77" s="117"/>
      <c r="X77" s="117"/>
      <c r="Y77" s="117"/>
      <c r="Z77" s="117"/>
      <c r="AA77" s="117"/>
      <c r="AB77" s="117"/>
      <c r="AC77" s="117"/>
      <c r="AD77" s="117"/>
      <c r="AE77" s="117"/>
      <c r="AF77" s="117"/>
      <c r="AG77" s="117"/>
      <c r="AH77" s="117"/>
      <c r="AI77" s="117"/>
      <c r="AJ77" s="117"/>
      <c r="AK77" s="117"/>
      <c r="AL77" s="117"/>
      <c r="AM77" s="117"/>
      <c r="AN77" s="117"/>
      <c r="AO77" s="117"/>
      <c r="AP77" s="117"/>
      <c r="AQ77" s="117"/>
      <c r="AR77" s="117"/>
      <c r="AS77" s="117"/>
      <c r="AT77" s="117"/>
      <c r="AU77" s="117"/>
      <c r="AV77" s="117"/>
      <c r="AW77" s="117"/>
      <c r="AX77" s="117"/>
      <c r="AY77" s="117"/>
      <c r="AZ77" s="117"/>
      <c r="BA77" s="117"/>
      <c r="BB77" s="117"/>
      <c r="BC77" s="117"/>
      <c r="BD77" s="117"/>
      <c r="BE77" s="117"/>
      <c r="BF77" s="117"/>
      <c r="BG77" s="117"/>
      <c r="BH77" s="117"/>
      <c r="BI77" s="117"/>
      <c r="BJ77" s="117"/>
      <c r="BK77" s="117"/>
      <c r="BL77" s="117"/>
      <c r="BM77" s="117"/>
      <c r="BN77" s="117"/>
      <c r="BO77" s="117"/>
      <c r="BP77" s="117"/>
      <c r="BQ77" s="117"/>
      <c r="BR77" s="117"/>
      <c r="BS77" s="117"/>
      <c r="BT77" s="117"/>
      <c r="BU77" s="117"/>
      <c r="BV77" s="117"/>
      <c r="DC77" s="116"/>
    </row>
  </sheetData>
  <sheetProtection algorithmName="SHA-512" hashValue="Mr3ReZZaqiwusmBQxoYWNksMWK/cq7n/OJNAncxrLTxK456aCoBDTBfyxZjl/R1AfcTdOBU/P2Jho7u8Mqfzww==" saltValue="JE0DS0lp/YrYsWeyBnB70w==" spinCount="100000" sheet="1" selectLockedCells="1" selectUnlockedCells="1"/>
  <mergeCells count="10">
    <mergeCell ref="D4:G4"/>
    <mergeCell ref="D3:G3"/>
    <mergeCell ref="D5:G5"/>
    <mergeCell ref="K4:P4"/>
    <mergeCell ref="C7:S7"/>
    <mergeCell ref="CD7:CQ7"/>
    <mergeCell ref="BO7:CB7"/>
    <mergeCell ref="AZ7:BM7"/>
    <mergeCell ref="V7:AI7"/>
    <mergeCell ref="AK7:AX7"/>
  </mergeCells>
  <conditionalFormatting sqref="F9:S9 F11:S19 F21:S25 F27:S27 F29:S45 F47:S57">
    <cfRule type="expression" dxfId="0" priority="2">
      <formula>(F9&lt;&gt;CD9)</formula>
    </cfRule>
  </conditionalFormatting>
  <pageMargins left="0.35433070866141736" right="0.47244094488188981" top="0.19685039370078741" bottom="0.43307086614173229" header="0.51181102362204722" footer="0.23622047244094491"/>
  <pageSetup paperSize="9" scale="56" firstPageNumber="0" orientation="landscape" horizontalDpi="300" verticalDpi="300" r:id="rId1"/>
  <headerFooter alignWithMargins="0">
    <oddFooter>&amp;LCNC: Calendrier élections sociales 2008&amp;CPage &amp;P&amp;R&amp;7&amp;F &amp;D</oddFooter>
  </headerFooter>
  <rowBreaks count="1" manualBreakCount="1">
    <brk id="35" max="16383" man="1"/>
  </rowBreaks>
  <ignoredErrors>
    <ignoredError sqref="F20:S20 F26:S26 F28:S28 F46:S46 G10:S10 F27:S27"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2" r:id="rId4" name="Drop Down 4">
              <controlPr locked="0" defaultSize="0" autoLine="0" autoPict="0">
                <anchor moveWithCells="1">
                  <from>
                    <xdr:col>7</xdr:col>
                    <xdr:colOff>0</xdr:colOff>
                    <xdr:row>3</xdr:row>
                    <xdr:rowOff>9525</xdr:rowOff>
                  </from>
                  <to>
                    <xdr:col>8</xdr:col>
                    <xdr:colOff>9525</xdr:colOff>
                    <xdr:row>4</xdr:row>
                    <xdr:rowOff>9525</xdr:rowOff>
                  </to>
                </anchor>
              </controlPr>
            </control>
          </mc:Choice>
        </mc:AlternateContent>
        <mc:AlternateContent xmlns:mc="http://schemas.openxmlformats.org/markup-compatibility/2006">
          <mc:Choice Requires="x14">
            <control shapeId="2054" r:id="rId5" name="Drop Down 6">
              <controlPr locked="0" defaultSize="0" autoLine="0" autoPict="0">
                <anchor moveWithCells="1">
                  <from>
                    <xdr:col>7</xdr:col>
                    <xdr:colOff>0</xdr:colOff>
                    <xdr:row>4</xdr:row>
                    <xdr:rowOff>0</xdr:rowOff>
                  </from>
                  <to>
                    <xdr:col>8</xdr:col>
                    <xdr:colOff>9525</xdr:colOff>
                    <xdr:row>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4"/>
  <sheetViews>
    <sheetView workbookViewId="0">
      <selection activeCell="A26" sqref="A26"/>
    </sheetView>
  </sheetViews>
  <sheetFormatPr defaultColWidth="10" defaultRowHeight="12.75" x14ac:dyDescent="0.2"/>
  <sheetData>
    <row r="1" spans="1:1" x14ac:dyDescent="0.2">
      <c r="A1" s="5" t="s">
        <v>80</v>
      </c>
    </row>
    <row r="3" spans="1:1" x14ac:dyDescent="0.2">
      <c r="A3" t="s">
        <v>81</v>
      </c>
    </row>
    <row r="4" spans="1:1" x14ac:dyDescent="0.2">
      <c r="A4" t="s">
        <v>82</v>
      </c>
    </row>
    <row r="5" spans="1:1" x14ac:dyDescent="0.2">
      <c r="A5" t="s">
        <v>83</v>
      </c>
    </row>
    <row r="6" spans="1:1" x14ac:dyDescent="0.2">
      <c r="A6" t="s">
        <v>84</v>
      </c>
    </row>
    <row r="7" spans="1:1" x14ac:dyDescent="0.2">
      <c r="A7" s="5" t="s">
        <v>85</v>
      </c>
    </row>
    <row r="9" spans="1:1" x14ac:dyDescent="0.2">
      <c r="A9" t="s">
        <v>86</v>
      </c>
    </row>
    <row r="10" spans="1:1" x14ac:dyDescent="0.2">
      <c r="A10" t="s">
        <v>87</v>
      </c>
    </row>
    <row r="11" spans="1:1" x14ac:dyDescent="0.2">
      <c r="A11" t="s">
        <v>88</v>
      </c>
    </row>
    <row r="12" spans="1:1" x14ac:dyDescent="0.2">
      <c r="A12" t="s">
        <v>89</v>
      </c>
    </row>
    <row r="13" spans="1:1" x14ac:dyDescent="0.2">
      <c r="A13" t="s">
        <v>90</v>
      </c>
    </row>
    <row r="14" spans="1:1" x14ac:dyDescent="0.2">
      <c r="A14" t="s">
        <v>91</v>
      </c>
    </row>
    <row r="15" spans="1:1" x14ac:dyDescent="0.2">
      <c r="A15" t="s">
        <v>92</v>
      </c>
    </row>
    <row r="16" spans="1:1" x14ac:dyDescent="0.2">
      <c r="A16" t="s">
        <v>93</v>
      </c>
    </row>
    <row r="17" spans="1:1" x14ac:dyDescent="0.2">
      <c r="A17" t="s">
        <v>94</v>
      </c>
    </row>
    <row r="18" spans="1:1" x14ac:dyDescent="0.2">
      <c r="A18" t="s">
        <v>95</v>
      </c>
    </row>
    <row r="19" spans="1:1" x14ac:dyDescent="0.2">
      <c r="A19" s="6" t="s">
        <v>96</v>
      </c>
    </row>
    <row r="20" spans="1:1" x14ac:dyDescent="0.2">
      <c r="A20" s="6"/>
    </row>
    <row r="21" spans="1:1" x14ac:dyDescent="0.2">
      <c r="A21" s="7" t="s">
        <v>97</v>
      </c>
    </row>
    <row r="22" spans="1:1" x14ac:dyDescent="0.2">
      <c r="A22" t="s">
        <v>98</v>
      </c>
    </row>
    <row r="23" spans="1:1" x14ac:dyDescent="0.2">
      <c r="A23" t="s">
        <v>99</v>
      </c>
    </row>
    <row r="24" spans="1:1" x14ac:dyDescent="0.2">
      <c r="A24" s="8" t="s">
        <v>100</v>
      </c>
    </row>
  </sheetData>
  <sheetProtection selectLockedCells="1" selectUnlockedCells="1"/>
  <pageMargins left="0.78749999999999998" right="0.78749999999999998" top="1.0527777777777778" bottom="1.0527777777777778" header="0.78749999999999998" footer="0.78749999999999998"/>
  <pageSetup paperSize="9" firstPageNumber="0" orientation="portrait" horizontalDpi="300" verticalDpi="300"/>
  <headerFooter alignWithMargins="0">
    <oddHeader>&amp;C&amp;"Times New Roman,Normal"&amp;12&amp;A</oddHeader>
    <oddFooter>&amp;C&amp;"Times New Roman,Normal"&amp;12Page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b872dd2-a6b2-4dd4-8c6f-bce79887cee3" xsi:nil="true"/>
    <lcf76f155ced4ddcb4097134ff3c332f xmlns="210e741a-52e7-4dd2-8c87-4be786bc8fa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6A3B9BCCEACF0498DF5ECD76A069120" ma:contentTypeVersion="17" ma:contentTypeDescription="Create a new document." ma:contentTypeScope="" ma:versionID="3176b22a099da64f44bd6b67910dd589">
  <xsd:schema xmlns:xsd="http://www.w3.org/2001/XMLSchema" xmlns:xs="http://www.w3.org/2001/XMLSchema" xmlns:p="http://schemas.microsoft.com/office/2006/metadata/properties" xmlns:ns2="210e741a-52e7-4dd2-8c87-4be786bc8fa0" xmlns:ns3="6b872dd2-a6b2-4dd4-8c6f-bce79887cee3" targetNamespace="http://schemas.microsoft.com/office/2006/metadata/properties" ma:root="true" ma:fieldsID="02d92ba79cd97983dce80a4cbc154f40" ns2:_="" ns3:_="">
    <xsd:import namespace="210e741a-52e7-4dd2-8c87-4be786bc8fa0"/>
    <xsd:import namespace="6b872dd2-a6b2-4dd4-8c6f-bce79887ce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0e741a-52e7-4dd2-8c87-4be786bc8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0e03ae3-8900-4b10-9b70-29a241658a5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872dd2-a6b2-4dd4-8c6f-bce79887cee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79a3e2d-2889-4a61-8833-ed616f37b4f6}" ma:internalName="TaxCatchAll" ma:showField="CatchAllData" ma:web="6b872dd2-a6b2-4dd4-8c6f-bce79887ce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B5923C-A21D-45AF-9E9E-0E5A2E6A86AF}">
  <ds:schemaRefs>
    <ds:schemaRef ds:uri="http://schemas.microsoft.com/office/2006/documentManagement/types"/>
    <ds:schemaRef ds:uri="http://schemas.microsoft.com/office/2006/metadata/properties"/>
    <ds:schemaRef ds:uri="http://www.w3.org/XML/1998/namespace"/>
    <ds:schemaRef ds:uri="http://purl.org/dc/terms/"/>
    <ds:schemaRef ds:uri="6b872dd2-a6b2-4dd4-8c6f-bce79887cee3"/>
    <ds:schemaRef ds:uri="http://schemas.openxmlformats.org/package/2006/metadata/core-properties"/>
    <ds:schemaRef ds:uri="http://schemas.microsoft.com/office/infopath/2007/PartnerControls"/>
    <ds:schemaRef ds:uri="http://purl.org/dc/dcmitype/"/>
    <ds:schemaRef ds:uri="210e741a-52e7-4dd2-8c87-4be786bc8fa0"/>
    <ds:schemaRef ds:uri="http://purl.org/dc/elements/1.1/"/>
  </ds:schemaRefs>
</ds:datastoreItem>
</file>

<file path=customXml/itemProps2.xml><?xml version="1.0" encoding="utf-8"?>
<ds:datastoreItem xmlns:ds="http://schemas.openxmlformats.org/officeDocument/2006/customXml" ds:itemID="{D5A0D276-B23D-4FEC-AEE9-3F4BBEA8F3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0e741a-52e7-4dd2-8c87-4be786bc8fa0"/>
    <ds:schemaRef ds:uri="6b872dd2-a6b2-4dd4-8c6f-bce79887ce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4DAB9C3-BDA9-4D3C-ADFF-012BCBA5A6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Calendar social elections 2024</vt:lpstr>
      <vt:lpstr>Description</vt:lpstr>
      <vt:lpstr>'Calendar social elections 2024'!Print_Area</vt:lpstr>
      <vt:lpstr>'Calendar social elections 2024'!Print_Titles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Bas Pauwels</dc:creator>
  <cp:lastModifiedBy>Judith Hanoune</cp:lastModifiedBy>
  <cp:lastPrinted>2023-10-23T09:41:09Z</cp:lastPrinted>
  <dcterms:created xsi:type="dcterms:W3CDTF">2011-05-19T09:33:19Z</dcterms:created>
  <dcterms:modified xsi:type="dcterms:W3CDTF">2023-12-11T10:36:58Z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0x010100D6A3B9BCCEACF0498DF5ECD76A069120</vt:lpwstr>
  </property>
  <property fmtid="{D5CDD505-2E9C-101B-9397-08002B2CF9AE}" pid="3" name="MediaServiceImageTags">
    <vt:lpwstr/>
  </property>
</Properties>
</file>